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tabRatio="652" activeTab="0"/>
  </bookViews>
  <sheets>
    <sheet name="SUMMARY" sheetId="1" r:id="rId1"/>
    <sheet name="BCCRT" sheetId="2" r:id="rId2"/>
    <sheet name="SCCRT" sheetId="3" r:id="rId3"/>
    <sheet name="CIG TAX" sheetId="4" r:id="rId4"/>
    <sheet name="LIQ TAX" sheetId="5" r:id="rId5"/>
    <sheet name="RPTT" sheetId="6" r:id="rId6"/>
    <sheet name="Gov't Services" sheetId="7" r:id="rId7"/>
    <sheet name="CTX DISTRIBUTION" sheetId="8" r:id="rId8"/>
    <sheet name="White Pine" sheetId="9" r:id="rId9"/>
    <sheet name="SCCRT In State" sheetId="10" r:id="rId10"/>
    <sheet name="SCCRT Out of State" sheetId="11" r:id="rId11"/>
  </sheet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fullCalcOnLoad="1"/>
</workbook>
</file>

<file path=xl/comments4.xml><?xml version="1.0" encoding="utf-8"?>
<comments xmlns="http://schemas.openxmlformats.org/spreadsheetml/2006/main">
  <authors>
    <author>Valued Gateway Client</author>
    <author>marih</author>
  </authors>
  <commentList>
    <comment ref="A35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total collections minus refunds</t>
        </r>
      </text>
    </comment>
    <comment ref="A3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From "Plus license fees" line in totals column of cigarette stat report.
s/b only county funds- 
</t>
        </r>
      </text>
    </comment>
    <comment ref="A24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Total Distribution - County column from cigarette stat report</t>
        </r>
      </text>
    </comment>
    <comment ref="A2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administrative costs" line from Totals column on cigarette stat report</t>
        </r>
      </text>
    </comment>
    <comment ref="A27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refunds" line from Totals column on cigarette stat report</t>
        </r>
      </text>
    </comment>
    <comment ref="A29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"Total distribution" line from State column on cigarette stat report</t>
        </r>
      </text>
    </comment>
    <comment ref="A31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"Total receipts" line in Totals column on cigarette stat report</t>
        </r>
      </text>
    </comment>
    <comment ref="A3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From "Stamps sold" line in Totals column of cigarette stat report</t>
        </r>
      </text>
    </comment>
  </commentList>
</comments>
</file>

<file path=xl/comments6.xml><?xml version="1.0" encoding="utf-8"?>
<comments xmlns="http://schemas.openxmlformats.org/spreadsheetml/2006/main">
  <authors>
    <author>Marian Henderson</author>
  </authors>
  <commentList>
    <comment ref="K22" authorId="0">
      <text>
        <r>
          <rPr>
            <b/>
            <sz val="8"/>
            <rFont val="Tahoma"/>
            <family val="0"/>
          </rPr>
          <t>Marian Henderson:
Adjustment to 3/08 distribution.</t>
        </r>
      </text>
    </comment>
  </commentList>
</comments>
</file>

<file path=xl/sharedStrings.xml><?xml version="1.0" encoding="utf-8"?>
<sst xmlns="http://schemas.openxmlformats.org/spreadsheetml/2006/main" count="586" uniqueCount="264">
  <si>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</si>
  <si>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</si>
  <si>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</si>
  <si>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</si>
  <si>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</si>
  <si>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</si>
  <si>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</si>
  <si>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</si>
  <si>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MVPT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</si>
  <si>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</si>
  <si>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</si>
  <si>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</si>
  <si>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</si>
  <si>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</si>
  <si>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</si>
  <si>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</si>
  <si>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</si>
  <si>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</si>
  <si>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</si>
  <si>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</si>
  <si>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</si>
  <si>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</si>
  <si>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</si>
  <si>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</si>
  <si>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</si>
  <si>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</si>
  <si>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</si>
  <si>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</si>
  <si>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</si>
  <si>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</si>
  <si>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</si>
  <si>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</si>
  <si>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</si>
  <si>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</si>
  <si>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</si>
  <si>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</si>
  <si>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</si>
  <si>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</si>
  <si>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</si>
  <si>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</si>
  <si>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</si>
  <si>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</si>
  <si>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</si>
  <si>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</si>
  <si>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</si>
  <si>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</si>
  <si>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</si>
  <si>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</si>
  <si>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</si>
  <si>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</si>
  <si>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</si>
  <si>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</si>
  <si>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</si>
  <si>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</si>
  <si>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</si>
  <si>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</si>
  <si>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</si>
  <si>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</si>
  <si>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</si>
  <si>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</si>
  <si>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</si>
  <si>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</si>
  <si>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</si>
  <si>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</si>
  <si>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</si>
  <si>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</si>
  <si>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</si>
  <si>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</si>
  <si>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</si>
  <si>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</si>
  <si>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</si>
  <si>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</si>
  <si>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</si>
  <si>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</si>
  <si>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</si>
  <si>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</si>
  <si>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</si>
  <si>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</si>
  <si>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</si>
  <si>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</si>
  <si>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</si>
  <si>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</si>
  <si>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</si>
  <si>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</si>
  <si>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</si>
  <si>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</si>
  <si>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</si>
  <si>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</si>
  <si>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</si>
  <si>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</si>
  <si>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</si>
  <si>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</si>
  <si>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</si>
  <si>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</si>
  <si>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</si>
  <si>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</si>
  <si>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</si>
  <si>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</si>
  <si>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</si>
  <si>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</si>
  <si>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</si>
  <si>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</si>
  <si>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</si>
  <si>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ELK POINT SANITATION GID</t>
  </si>
  <si>
    <t>MINDEN/GARDNERVILLE SANITATION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</si>
  <si>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</si>
  <si>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</si>
  <si>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</si>
  <si>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</si>
  <si>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</si>
  <si>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</si>
  <si>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</si>
  <si>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</si>
  <si>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</si>
  <si>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</si>
  <si>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</si>
  <si>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</si>
  <si>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</si>
  <si>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</si>
  <si>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</si>
  <si>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</si>
  <si>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</si>
  <si>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</si>
  <si>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</si>
  <si>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</si>
  <si>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</si>
  <si>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</si>
  <si>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</si>
  <si>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</si>
  <si>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</si>
  <si>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</si>
  <si>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</si>
  <si>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</si>
  <si>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</si>
  <si>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</si>
  <si>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</si>
  <si>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</si>
  <si>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</si>
  <si>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</si>
  <si>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</si>
  <si>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</si>
  <si>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</si>
  <si>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</si>
  <si>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</si>
  <si>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</si>
  <si>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</si>
  <si>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</si>
  <si>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</si>
  <si>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</si>
  <si>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</si>
  <si>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</si>
  <si>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</si>
  <si>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</si>
  <si>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</si>
  <si>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</si>
  <si>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</si>
  <si>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</si>
  <si>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</si>
  <si>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</si>
  <si>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</si>
  <si>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</si>
  <si>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</si>
  <si>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</si>
  <si>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</si>
  <si>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</si>
  <si>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</si>
  <si>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</si>
  <si>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</si>
  <si>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</si>
  <si>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</si>
  <si>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</si>
  <si>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</si>
  <si>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</si>
  <si>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</si>
  <si>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</si>
  <si>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</si>
  <si>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</si>
  <si>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</si>
  <si>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</si>
  <si>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</si>
  <si>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</si>
  <si>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</si>
  <si>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</si>
  <si>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</si>
  <si>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</si>
  <si>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</si>
  <si>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YERINGTON</t>
  </si>
  <si>
    <t>FERNLEY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</si>
  <si>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</si>
  <si>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</si>
  <si>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</si>
  <si>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</si>
  <si>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</si>
  <si>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</si>
  <si>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</si>
  <si>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</si>
  <si>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</si>
  <si>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</si>
  <si>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</si>
  <si>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</si>
  <si>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</t>
  </si>
  <si>
    <t>NYE COUNTY</t>
  </si>
  <si>
    <t>GABBS</t>
  </si>
  <si>
    <t>AMARGOSA</t>
  </si>
  <si>
    <t>BEATTY</t>
  </si>
  <si>
    <t>MANHATTAN</t>
  </si>
  <si>
    <t>PAHRUMP</t>
  </si>
  <si>
    <t>ROUND MOUNTAIN</t>
  </si>
  <si>
    <t>TONOPAH</t>
  </si>
  <si>
    <t>AMARGOSA LIBRARY DISTRICT</t>
  </si>
  <si>
    <t>BEATTY LIBRARY DISTRICT</t>
  </si>
  <si>
    <t>NYE HOSPITAL</t>
  </si>
  <si>
    <t>PAHRUMP COMMUNITY HOSPITAL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</si>
  <si>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</si>
  <si>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</si>
  <si>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</si>
  <si>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</si>
  <si>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</si>
  <si>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</si>
  <si>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</si>
  <si>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</si>
  <si>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</si>
  <si>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</si>
  <si>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</si>
  <si>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</si>
  <si>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</si>
  <si>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</si>
  <si>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VERDI TELEVISION GID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</si>
  <si>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</si>
  <si>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</si>
  <si>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</si>
  <si>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</si>
  <si>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</si>
  <si>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</si>
  <si>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</si>
  <si>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</si>
  <si>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</si>
  <si>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</si>
  <si>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</si>
  <si>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</si>
  <si>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</si>
  <si>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</si>
  <si>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</si>
  <si>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</si>
  <si>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INSTATE TOTAL</t>
  </si>
  <si>
    <t>OUT OF STATE</t>
  </si>
  <si>
    <t>DOUGLAS COUNTY SEWER IMPROVEMENT GID</t>
  </si>
  <si>
    <t>TAHOE DOUGLAS SEWER IMPROVEMENT GID</t>
  </si>
  <si>
    <t>LANDER CO SEWER IMPROVEMENT DISTRICT #2</t>
  </si>
  <si>
    <t>SUN VALLEY WATER AND SANITATION GID</t>
  </si>
  <si>
    <t>LEMMON VALLEY UNDERGROUND WATER BASIN</t>
  </si>
  <si>
    <t xml:space="preserve"> </t>
  </si>
  <si>
    <t>LICENSE/CERT FEES</t>
  </si>
  <si>
    <t>OUT OF STATE TOTAL</t>
  </si>
  <si>
    <t>BASIC CITY-COUNTY RELIEF TAX - FISCAL YEAR 2007-08</t>
  </si>
  <si>
    <t>FISCAL YEAR 2007-08</t>
  </si>
  <si>
    <t>SUPPLEMENTAL CITY-COUNTY RELIEF TAX DISTRIBUTION THE THE COUNTY LEVEL FOR FISCAL YEAR 2007-08</t>
  </si>
  <si>
    <t>CIGARETTE TAX - FISCAL YEAR 2007-08</t>
  </si>
  <si>
    <t>LIQUOR TAX - FISCAL YEAR 2007-08</t>
  </si>
  <si>
    <t>REAL PROPERTY TRANSFER TAX - FISCAL YEAR 2007-08</t>
  </si>
  <si>
    <t>GOVERNMENT SERVICES TAX - FISCAL YEAR 2007-08</t>
  </si>
  <si>
    <t>MONTHLY WHITE PINE COUNTY CTX DISTRIBUTIONS  FISCAL YEAR 2007-08 - INTERLOCAL AGREEMENT</t>
  </si>
  <si>
    <t>SUPPLEMENTAL CITY-COUNTY RELIEF TAX INSTATE COLLECTIONS FOR FISCAL YEAR 2007-2008</t>
  </si>
  <si>
    <t>SUPPLEMENTAL CITY-COUNTY RELIEF TAX OUT OF STATE COLLECTIONS FOR FISCAL YEAR 2007-08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</si>
</sst>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_);_(@_)"/>
    <numFmt numFmtId="171" formatCode="_(* #,##0.00_);_(* \(#,##0.00\);_(* &quot;-&quot;_);_(@_)"/>
  </numFmts>
  <fonts count="3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6"/>
      <color indexed="4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6"/>
      <color indexed="46"/>
      <name val="Arial"/>
      <family val="2"/>
    </font>
    <font>
      <sz val="16"/>
      <color indexed="14"/>
      <name val="Arial"/>
      <family val="2"/>
    </font>
    <font>
      <sz val="16"/>
      <color indexed="10"/>
      <name val="Arial"/>
      <family val="2"/>
    </font>
    <font>
      <sz val="16"/>
      <color indexed="57"/>
      <name val="Arial"/>
      <family val="2"/>
    </font>
    <font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5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17" applyNumberFormat="1" applyAlignment="1">
      <alignment/>
    </xf>
    <xf numFmtId="43" fontId="0" fillId="0" borderId="1" xfId="0" applyNumberFormat="1" applyBorder="1" applyAlignment="1">
      <alignment/>
    </xf>
    <xf numFmtId="43" fontId="0" fillId="0" borderId="3" xfId="17" applyNumberFormat="1" applyBorder="1" applyAlignment="1">
      <alignment/>
    </xf>
    <xf numFmtId="0" fontId="7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4" fontId="0" fillId="0" borderId="2" xfId="17" applyBorder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3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4" fontId="0" fillId="0" borderId="10" xfId="17" applyBorder="1" applyAlignment="1">
      <alignment/>
    </xf>
    <xf numFmtId="0" fontId="9" fillId="0" borderId="0" xfId="0" applyFont="1" applyAlignment="1">
      <alignment/>
    </xf>
    <xf numFmtId="43" fontId="0" fillId="0" borderId="11" xfId="0" applyNumberFormat="1" applyBorder="1" applyAlignment="1">
      <alignment/>
    </xf>
    <xf numFmtId="43" fontId="0" fillId="0" borderId="11" xfId="17" applyNumberFormat="1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41" fontId="0" fillId="0" borderId="1" xfId="0" applyNumberFormat="1" applyBorder="1" applyAlignment="1">
      <alignment/>
    </xf>
    <xf numFmtId="43" fontId="0" fillId="0" borderId="1" xfId="17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3" fontId="0" fillId="0" borderId="0" xfId="17" applyNumberFormat="1" applyFont="1" applyAlignment="1">
      <alignment/>
    </xf>
    <xf numFmtId="43" fontId="14" fillId="0" borderId="0" xfId="0" applyNumberFormat="1" applyFont="1" applyAlignment="1">
      <alignment/>
    </xf>
    <xf numFmtId="0" fontId="14" fillId="2" borderId="12" xfId="0" applyFont="1" applyFill="1" applyBorder="1" applyAlignment="1">
      <alignment/>
    </xf>
    <xf numFmtId="43" fontId="14" fillId="2" borderId="13" xfId="0" applyNumberFormat="1" applyFont="1" applyFill="1" applyBorder="1" applyAlignment="1">
      <alignment/>
    </xf>
    <xf numFmtId="43" fontId="0" fillId="0" borderId="14" xfId="0" applyNumberForma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43" fontId="0" fillId="0" borderId="0" xfId="0" applyNumberFormat="1" applyFill="1" applyAlignment="1">
      <alignment/>
    </xf>
    <xf numFmtId="4" fontId="0" fillId="0" borderId="1" xfId="0" applyNumberFormat="1" applyBorder="1" applyAlignment="1">
      <alignment/>
    </xf>
    <xf numFmtId="43" fontId="0" fillId="0" borderId="14" xfId="17" applyNumberFormat="1" applyBorder="1" applyAlignment="1">
      <alignment/>
    </xf>
    <xf numFmtId="43" fontId="14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17" applyNumberFormat="1" applyAlignment="1">
      <alignment/>
    </xf>
    <xf numFmtId="171" fontId="0" fillId="0" borderId="0" xfId="0" applyNumberForma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9.140625" defaultRowHeight="12.75"/>
  <cols>
    <col min="1" max="7" width="14.7109375" style="1" customWidth="1"/>
    <col min="8" max="8" width="16.57421875" style="1" bestFit="1" customWidth="1"/>
    <col min="9" max="16384" width="9.140625" style="1" customWidth="1"/>
  </cols>
  <sheetData>
    <row r="2" spans="3:7" ht="18">
      <c r="C2" s="87" t="s">
        <v>0</v>
      </c>
      <c r="D2" s="87"/>
      <c r="E2" s="87"/>
      <c r="F2" s="87"/>
      <c r="G2" s="87"/>
    </row>
    <row r="3" spans="3:7" ht="12.75">
      <c r="C3" s="88" t="s">
        <v>1</v>
      </c>
      <c r="D3" s="88"/>
      <c r="E3" s="88"/>
      <c r="F3" s="88"/>
      <c r="G3" s="88"/>
    </row>
    <row r="4" ht="12.75">
      <c r="E4" s="2" t="s">
        <v>255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7" ht="12.75">
      <c r="A8" s="4"/>
      <c r="B8" s="4"/>
      <c r="C8" s="4"/>
      <c r="D8" s="4"/>
      <c r="E8" s="4"/>
      <c r="F8" s="4"/>
      <c r="G8" s="4"/>
    </row>
    <row r="9" spans="1:8" ht="12.75">
      <c r="A9" s="4" t="s">
        <v>10</v>
      </c>
      <c r="B9" s="5">
        <f>BCCRT!N6</f>
        <v>4631250.62</v>
      </c>
      <c r="C9" s="5">
        <f>SCCRT!N6</f>
        <v>15742736.97</v>
      </c>
      <c r="D9" s="6">
        <f>'CIG TAX'!N6</f>
        <v>335725.25</v>
      </c>
      <c r="E9" s="6">
        <f>'LIQ TAX'!N6</f>
        <v>70340.92</v>
      </c>
      <c r="F9" s="5">
        <f>RPTT!N6</f>
        <v>278586.55</v>
      </c>
      <c r="G9" s="5">
        <f>'Gov''t Services'!N6</f>
        <v>2724689.7599999993</v>
      </c>
      <c r="H9" s="7">
        <f>SUM(B9:G9)</f>
        <v>23783330.07</v>
      </c>
    </row>
    <row r="10" spans="1:8" ht="12.75">
      <c r="A10" s="4" t="s">
        <v>11</v>
      </c>
      <c r="B10" s="5">
        <f>BCCRT!N7</f>
        <v>1522032.67</v>
      </c>
      <c r="C10" s="5">
        <f>SCCRT!N7</f>
        <v>4899629.33</v>
      </c>
      <c r="D10" s="6">
        <f>'CIG TAX'!N7</f>
        <v>159060.6</v>
      </c>
      <c r="E10" s="6">
        <f>'LIQ TAX'!N7</f>
        <v>33321.97</v>
      </c>
      <c r="F10" s="5">
        <f>RPTT!N7</f>
        <v>118631.40000000001</v>
      </c>
      <c r="G10" s="5">
        <f>'Gov''t Services'!N7</f>
        <v>1379282.16</v>
      </c>
      <c r="H10" s="7">
        <f aca="true" t="shared" si="0" ref="H10:H25">SUM(B10:G10)</f>
        <v>8111958.13</v>
      </c>
    </row>
    <row r="11" spans="1:8" ht="12.75">
      <c r="A11" s="4" t="s">
        <v>12</v>
      </c>
      <c r="B11" s="5">
        <f>BCCRT!N8</f>
        <v>173575880.71999997</v>
      </c>
      <c r="C11" s="5">
        <f>SCCRT!N8</f>
        <v>598992047.9700001</v>
      </c>
      <c r="D11" s="6">
        <f>'CIG TAX'!N8</f>
        <v>10988198.569999998</v>
      </c>
      <c r="E11" s="6">
        <f>'LIQ TAX'!N8</f>
        <v>2304016.63</v>
      </c>
      <c r="F11" s="5">
        <f>RPTT!N8</f>
        <v>29634498.74</v>
      </c>
      <c r="G11" s="5">
        <f>'Gov''t Services'!N8</f>
        <v>106388128.42000002</v>
      </c>
      <c r="H11" s="7">
        <f t="shared" si="0"/>
        <v>921882771.0500002</v>
      </c>
    </row>
    <row r="12" spans="1:8" ht="12.75">
      <c r="A12" s="4" t="s">
        <v>13</v>
      </c>
      <c r="B12" s="5">
        <f>BCCRT!N9</f>
        <v>3538042.5400000005</v>
      </c>
      <c r="C12" s="5">
        <f>SCCRT!N9</f>
        <v>16479679.440000005</v>
      </c>
      <c r="D12" s="6">
        <f>'CIG TAX'!N9</f>
        <v>301801.81</v>
      </c>
      <c r="E12" s="6">
        <f>'LIQ TAX'!N9</f>
        <v>63246.36</v>
      </c>
      <c r="F12" s="5">
        <f>RPTT!N9</f>
        <v>674203.06</v>
      </c>
      <c r="G12" s="5">
        <f>'Gov''t Services'!N9</f>
        <v>2701469.7</v>
      </c>
      <c r="H12" s="7">
        <f t="shared" si="0"/>
        <v>23758442.91</v>
      </c>
    </row>
    <row r="13" spans="1:8" ht="12.75">
      <c r="A13" s="4" t="s">
        <v>14</v>
      </c>
      <c r="B13" s="5">
        <f>BCCRT!N10</f>
        <v>5175197.1899999995</v>
      </c>
      <c r="C13" s="5">
        <f>SCCRT!N10</f>
        <v>18119894.529999997</v>
      </c>
      <c r="D13" s="6">
        <f>'CIG TAX'!N10</f>
        <v>283355.43</v>
      </c>
      <c r="E13" s="6">
        <f>'LIQ TAX'!N10</f>
        <v>59415.29</v>
      </c>
      <c r="F13" s="5">
        <f>RPTT!N10</f>
        <v>264875.05</v>
      </c>
      <c r="G13" s="5">
        <f>'Gov''t Services'!N10</f>
        <v>3727560.420000001</v>
      </c>
      <c r="H13" s="7">
        <f t="shared" si="0"/>
        <v>27630297.91</v>
      </c>
    </row>
    <row r="14" spans="1:8" ht="12.75">
      <c r="A14" s="4" t="s">
        <v>15</v>
      </c>
      <c r="B14" s="5">
        <f>BCCRT!N11</f>
        <v>64079.06</v>
      </c>
      <c r="C14" s="5">
        <f>SCCRT!N11</f>
        <v>1149933.4800000002</v>
      </c>
      <c r="D14" s="6">
        <f>'CIG TAX'!N11</f>
        <v>7315.97</v>
      </c>
      <c r="E14" s="6">
        <f>'LIQ TAX'!N11</f>
        <v>1532.23</v>
      </c>
      <c r="F14" s="5">
        <f>RPTT!N11</f>
        <v>7374.400000000001</v>
      </c>
      <c r="G14" s="5">
        <f>'Gov''t Services'!N11</f>
        <v>144300.62999999998</v>
      </c>
      <c r="H14" s="7">
        <f t="shared" si="0"/>
        <v>1374535.77</v>
      </c>
    </row>
    <row r="15" spans="1:8" ht="12.75">
      <c r="A15" s="4" t="s">
        <v>16</v>
      </c>
      <c r="B15" s="5">
        <f>BCCRT!N12</f>
        <v>1267362.96</v>
      </c>
      <c r="C15" s="5">
        <f>SCCRT!N12</f>
        <v>4776659.600000001</v>
      </c>
      <c r="D15" s="6">
        <f>'CIG TAX'!N12</f>
        <v>8492.220000000001</v>
      </c>
      <c r="E15" s="6">
        <f>'LIQ TAX'!N12</f>
        <v>1779.23</v>
      </c>
      <c r="F15" s="5">
        <f>RPTT!N12</f>
        <v>11708.560000000001</v>
      </c>
      <c r="G15" s="5">
        <f>'Gov''t Services'!N12</f>
        <v>229632.49</v>
      </c>
      <c r="H15" s="7">
        <f t="shared" si="0"/>
        <v>6295635.0600000005</v>
      </c>
    </row>
    <row r="16" spans="1:8" ht="12.75">
      <c r="A16" s="4" t="s">
        <v>17</v>
      </c>
      <c r="B16" s="5">
        <f>BCCRT!N13</f>
        <v>2339888.21</v>
      </c>
      <c r="C16" s="5">
        <f>SCCRT!N13</f>
        <v>8331589.859999999</v>
      </c>
      <c r="D16" s="6">
        <f>'CIG TAX'!N13</f>
        <v>103579.52</v>
      </c>
      <c r="E16" s="6">
        <f>'LIQ TAX'!N13</f>
        <v>21708.549999999996</v>
      </c>
      <c r="F16" s="5">
        <f>RPTT!N13</f>
        <v>108483.6</v>
      </c>
      <c r="G16" s="5">
        <f>'Gov''t Services'!N13</f>
        <v>1461161.4100000001</v>
      </c>
      <c r="H16" s="7">
        <f t="shared" si="0"/>
        <v>12366411.15</v>
      </c>
    </row>
    <row r="17" spans="1:8" ht="12.75">
      <c r="A17" s="4" t="s">
        <v>18</v>
      </c>
      <c r="B17" s="5">
        <f>BCCRT!N14</f>
        <v>869328.84</v>
      </c>
      <c r="C17" s="5">
        <f>SCCRT!N14</f>
        <v>2881227.48</v>
      </c>
      <c r="D17" s="6">
        <f>'CIG TAX'!N14</f>
        <v>32993.770000000004</v>
      </c>
      <c r="E17" s="6">
        <f>'LIQ TAX'!N14</f>
        <v>6914.86</v>
      </c>
      <c r="F17" s="5">
        <f>RPTT!N14</f>
        <v>23687.949999999997</v>
      </c>
      <c r="G17" s="5">
        <f>'Gov''t Services'!N14</f>
        <v>633300.1799999999</v>
      </c>
      <c r="H17" s="7">
        <f t="shared" si="0"/>
        <v>4447453.08</v>
      </c>
    </row>
    <row r="18" spans="1:8" ht="12.75">
      <c r="A18" s="4" t="s">
        <v>19</v>
      </c>
      <c r="B18" s="5">
        <f>BCCRT!N15</f>
        <v>143827.5</v>
      </c>
      <c r="C18" s="5">
        <f>SCCRT!N15</f>
        <v>1389091.44</v>
      </c>
      <c r="D18" s="6">
        <f>'CIG TAX'!N15</f>
        <v>23395.64</v>
      </c>
      <c r="E18" s="6">
        <f>'LIQ TAX'!N15</f>
        <v>4906.239999999999</v>
      </c>
      <c r="F18" s="5">
        <f>RPTT!N15</f>
        <v>27980.149999999998</v>
      </c>
      <c r="G18" s="5">
        <f>'Gov''t Services'!N15</f>
        <v>432934.22000000003</v>
      </c>
      <c r="H18" s="7">
        <f t="shared" si="0"/>
        <v>2022135.1899999997</v>
      </c>
    </row>
    <row r="19" spans="1:8" ht="12.75">
      <c r="A19" s="4" t="s">
        <v>20</v>
      </c>
      <c r="B19" s="5">
        <f>BCCRT!N16</f>
        <v>2065005.3099999998</v>
      </c>
      <c r="C19" s="5">
        <f>SCCRT!N16</f>
        <v>12248410.08</v>
      </c>
      <c r="D19" s="6">
        <f>'CIG TAX'!N16</f>
        <v>316245.66000000003</v>
      </c>
      <c r="E19" s="6">
        <f>'LIQ TAX'!N16</f>
        <v>66301.32</v>
      </c>
      <c r="F19" s="5">
        <f>RPTT!N16</f>
        <v>381163.19999999995</v>
      </c>
      <c r="G19" s="5">
        <f>'Gov''t Services'!N16</f>
        <v>2946762.48</v>
      </c>
      <c r="H19" s="7">
        <f t="shared" si="0"/>
        <v>18023888.05</v>
      </c>
    </row>
    <row r="20" spans="1:8" ht="12.75">
      <c r="A20" s="4" t="s">
        <v>21</v>
      </c>
      <c r="B20" s="5">
        <f>BCCRT!N17</f>
        <v>211071.09999999998</v>
      </c>
      <c r="C20" s="5">
        <f>SCCRT!N17</f>
        <v>1842643.0800000003</v>
      </c>
      <c r="D20" s="6">
        <f>'CIG TAX'!N17</f>
        <v>25571.000000000004</v>
      </c>
      <c r="E20" s="6">
        <f>'LIQ TAX'!N17</f>
        <v>5357.08</v>
      </c>
      <c r="F20" s="5">
        <f>RPTT!N17</f>
        <v>15099.15</v>
      </c>
      <c r="G20" s="5">
        <f>'Gov''t Services'!N17</f>
        <v>367781.57</v>
      </c>
      <c r="H20" s="7">
        <f t="shared" si="0"/>
        <v>2467522.98</v>
      </c>
    </row>
    <row r="21" spans="1:8" ht="12.75">
      <c r="A21" s="4" t="s">
        <v>22</v>
      </c>
      <c r="B21" s="5">
        <f>BCCRT!N18</f>
        <v>2497661.38</v>
      </c>
      <c r="C21" s="5">
        <f>SCCRT!N18</f>
        <v>8033744.89</v>
      </c>
      <c r="D21" s="6">
        <f>'CIG TAX'!N18</f>
        <v>262147.5</v>
      </c>
      <c r="E21" s="6">
        <f>'LIQ TAX'!N18</f>
        <v>54958.700000000004</v>
      </c>
      <c r="F21" s="5">
        <f>RPTT!N18</f>
        <v>357928.42000000004</v>
      </c>
      <c r="G21" s="5">
        <f>'Gov''t Services'!N18</f>
        <v>2982195.8099999996</v>
      </c>
      <c r="H21" s="7">
        <f t="shared" si="0"/>
        <v>14188636.7</v>
      </c>
    </row>
    <row r="22" spans="1:8" ht="12.75">
      <c r="A22" s="4" t="s">
        <v>23</v>
      </c>
      <c r="B22" s="5">
        <f>BCCRT!N19</f>
        <v>313742.33999999997</v>
      </c>
      <c r="C22" s="5">
        <f>SCCRT!N19</f>
        <v>2183935.6800000006</v>
      </c>
      <c r="D22" s="6">
        <f>'CIG TAX'!N19</f>
        <v>40585.450000000004</v>
      </c>
      <c r="E22" s="6">
        <f>'LIQ TAX'!N19</f>
        <v>8506.08</v>
      </c>
      <c r="F22" s="5">
        <f>RPTT!N19</f>
        <v>30289.079999999998</v>
      </c>
      <c r="G22" s="5">
        <f>'Gov''t Services'!N19</f>
        <v>472211.27</v>
      </c>
      <c r="H22" s="7">
        <f t="shared" si="0"/>
        <v>3049269.900000001</v>
      </c>
    </row>
    <row r="23" spans="1:8" ht="12.75">
      <c r="A23" s="4" t="s">
        <v>24</v>
      </c>
      <c r="B23" s="5">
        <f>BCCRT!N20</f>
        <v>777583.5</v>
      </c>
      <c r="C23" s="5">
        <f>SCCRT!N20</f>
        <v>1816517.88</v>
      </c>
      <c r="D23" s="6">
        <f>'CIG TAX'!N20</f>
        <v>24097.089999999997</v>
      </c>
      <c r="E23" s="6">
        <f>'LIQ TAX'!N20</f>
        <v>5052.9</v>
      </c>
      <c r="F23" s="5">
        <f>RPTT!N20</f>
        <v>131994.4</v>
      </c>
      <c r="G23" s="5">
        <f>'Gov''t Services'!N20</f>
        <v>330490.1099999999</v>
      </c>
      <c r="H23" s="7">
        <f t="shared" si="0"/>
        <v>3085735.8799999994</v>
      </c>
    </row>
    <row r="24" spans="1:8" ht="12.75">
      <c r="A24" s="4" t="s">
        <v>25</v>
      </c>
      <c r="B24" s="5">
        <f>BCCRT!N21</f>
        <v>33022270.29</v>
      </c>
      <c r="C24" s="5">
        <f>SCCRT!N21</f>
        <v>112341792.13</v>
      </c>
      <c r="D24" s="6">
        <f>'CIG TAX'!N21</f>
        <v>2389130.92</v>
      </c>
      <c r="E24" s="6">
        <f>'LIQ TAX'!N21</f>
        <v>500768.04000000004</v>
      </c>
      <c r="F24" s="5">
        <f>RPTT!N21</f>
        <v>4587131.449999999</v>
      </c>
      <c r="G24" s="5">
        <f>'Gov''t Services'!N21</f>
        <v>24583258.679999996</v>
      </c>
      <c r="H24" s="7">
        <f t="shared" si="0"/>
        <v>177424351.50999996</v>
      </c>
    </row>
    <row r="25" spans="1:8" ht="12.75">
      <c r="A25" s="4" t="s">
        <v>26</v>
      </c>
      <c r="B25" s="8">
        <f>BCCRT!N22</f>
        <v>819971.98</v>
      </c>
      <c r="C25" s="8">
        <f>SCCRT!N22</f>
        <v>3171542.52</v>
      </c>
      <c r="D25" s="9">
        <f>'CIG TAX'!N22</f>
        <v>55563.71000000001</v>
      </c>
      <c r="E25" s="9">
        <f>'LIQ TAX'!N22</f>
        <v>11642.68</v>
      </c>
      <c r="F25" s="8">
        <f>RPTT!N22</f>
        <v>62477.78999999999</v>
      </c>
      <c r="G25" s="8">
        <f>'Gov''t Services'!N22</f>
        <v>822678.62</v>
      </c>
      <c r="H25" s="10">
        <f t="shared" si="0"/>
        <v>4943877.3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9</v>
      </c>
      <c r="B27" s="12">
        <f>SUM(B9:B26)</f>
        <v>232834196.20999995</v>
      </c>
      <c r="C27" s="12">
        <f aca="true" t="shared" si="1" ref="C27:H27">SUM(C9:C26)</f>
        <v>814401076.3600003</v>
      </c>
      <c r="D27" s="12">
        <f t="shared" si="1"/>
        <v>15357260.11</v>
      </c>
      <c r="E27" s="12">
        <f t="shared" si="1"/>
        <v>3219769.08</v>
      </c>
      <c r="F27" s="12">
        <f t="shared" si="1"/>
        <v>36716112.94999999</v>
      </c>
      <c r="G27" s="12">
        <f t="shared" si="1"/>
        <v>152327837.93</v>
      </c>
      <c r="H27" s="12">
        <f t="shared" si="1"/>
        <v>1254856252.64</v>
      </c>
    </row>
    <row r="28" ht="13.5" thickTop="1">
      <c r="H28" s="13"/>
    </row>
  </sheetData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4.421875" style="0" bestFit="1" customWidth="1"/>
    <col min="2" max="10" width="14.00390625" style="0" bestFit="1" customWidth="1"/>
    <col min="11" max="13" width="14.7109375" style="0" customWidth="1"/>
    <col min="14" max="14" width="15.57421875" style="0" bestFit="1" customWidth="1"/>
  </cols>
  <sheetData>
    <row r="1" spans="1:14" ht="18">
      <c r="A1" s="89" t="s">
        <v>262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14" ht="12.75">
      <c r="A3" s="83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15" t="s">
        <v>244</v>
      </c>
    </row>
    <row r="4" ht="12.75">
      <c r="A4" s="4"/>
    </row>
    <row r="5" spans="1:14" ht="12.75">
      <c r="A5" s="84" t="s">
        <v>10</v>
      </c>
      <c r="B5" s="1">
        <v>1283705.01</v>
      </c>
      <c r="C5" s="1">
        <v>1299928.81</v>
      </c>
      <c r="D5" s="1">
        <v>1262889.16</v>
      </c>
      <c r="E5" s="1">
        <v>1228964.64</v>
      </c>
      <c r="F5" s="1">
        <v>1219333.7</v>
      </c>
      <c r="G5" s="1">
        <v>1346048.06</v>
      </c>
      <c r="H5" s="1">
        <v>995521.93</v>
      </c>
      <c r="I5" s="1">
        <v>1041617.43</v>
      </c>
      <c r="J5" s="1">
        <v>1300976.78</v>
      </c>
      <c r="K5" s="1">
        <v>1165121.83</v>
      </c>
      <c r="L5" s="1">
        <v>1205465.9</v>
      </c>
      <c r="M5" s="1">
        <v>1218008.55</v>
      </c>
      <c r="N5" s="1">
        <f>SUM(B5:M5)</f>
        <v>14567581.8</v>
      </c>
    </row>
    <row r="6" spans="1:14" ht="12.75">
      <c r="A6" s="84" t="s">
        <v>11</v>
      </c>
      <c r="B6" s="1">
        <v>370103.37</v>
      </c>
      <c r="C6" s="1">
        <v>350780.3</v>
      </c>
      <c r="D6" s="1">
        <v>371889.39</v>
      </c>
      <c r="E6" s="1">
        <v>343972.96</v>
      </c>
      <c r="F6" s="1">
        <v>346405.79</v>
      </c>
      <c r="G6" s="1">
        <v>459492.92</v>
      </c>
      <c r="H6" s="1">
        <v>335853.45</v>
      </c>
      <c r="I6" s="1">
        <v>320209.23</v>
      </c>
      <c r="J6" s="1">
        <v>437697.91</v>
      </c>
      <c r="K6" s="1">
        <v>400906.89</v>
      </c>
      <c r="L6" s="1">
        <v>386705.86</v>
      </c>
      <c r="M6" s="1">
        <v>408690.37</v>
      </c>
      <c r="N6" s="1">
        <f>SUM(B6:M6)</f>
        <v>4532708.44</v>
      </c>
    </row>
    <row r="7" spans="1:14" ht="12.75">
      <c r="A7" s="84" t="s">
        <v>12</v>
      </c>
      <c r="B7" s="1">
        <v>45342017.82</v>
      </c>
      <c r="C7" s="1">
        <v>45546612.21</v>
      </c>
      <c r="D7" s="1">
        <v>46353058.8</v>
      </c>
      <c r="E7" s="1">
        <v>46390580.99</v>
      </c>
      <c r="F7" s="1">
        <v>45289940.85</v>
      </c>
      <c r="G7" s="1">
        <v>53938091.41</v>
      </c>
      <c r="H7" s="1">
        <v>42843862.13</v>
      </c>
      <c r="I7" s="1">
        <v>42144564.7</v>
      </c>
      <c r="J7" s="1">
        <v>50067971.4</v>
      </c>
      <c r="K7" s="1">
        <v>44171644.59</v>
      </c>
      <c r="L7" s="1">
        <v>46335241.41</v>
      </c>
      <c r="M7" s="1">
        <v>45992553.05</v>
      </c>
      <c r="N7" s="1">
        <f aca="true" t="shared" si="0" ref="N7:N21">SUM(B7:M7)</f>
        <v>554416139.3599999</v>
      </c>
    </row>
    <row r="8" spans="1:14" ht="12.75">
      <c r="A8" s="84" t="s">
        <v>13</v>
      </c>
      <c r="B8" s="1">
        <v>1025149.11</v>
      </c>
      <c r="C8" s="1">
        <v>1004424.84</v>
      </c>
      <c r="D8" s="1">
        <v>977020.34</v>
      </c>
      <c r="E8" s="1">
        <v>870331.66</v>
      </c>
      <c r="F8" s="1">
        <v>869559.27</v>
      </c>
      <c r="G8" s="1">
        <v>1118601.64</v>
      </c>
      <c r="H8" s="1">
        <v>766509.05</v>
      </c>
      <c r="I8" s="1">
        <v>781485.96</v>
      </c>
      <c r="J8" s="1">
        <v>958548.87</v>
      </c>
      <c r="K8" s="1">
        <v>790532.61</v>
      </c>
      <c r="L8" s="1">
        <v>836131.66</v>
      </c>
      <c r="M8" s="1">
        <v>895772.96</v>
      </c>
      <c r="N8" s="1">
        <f t="shared" si="0"/>
        <v>10894067.969999999</v>
      </c>
    </row>
    <row r="9" spans="1:14" ht="12.75">
      <c r="A9" s="84" t="s">
        <v>14</v>
      </c>
      <c r="B9" s="1">
        <v>1335726.61</v>
      </c>
      <c r="C9" s="1">
        <v>1443781.54</v>
      </c>
      <c r="D9" s="1">
        <v>1366952.34</v>
      </c>
      <c r="E9" s="1">
        <v>1556285.79</v>
      </c>
      <c r="F9" s="1">
        <v>1260405.2</v>
      </c>
      <c r="G9" s="1">
        <v>1542224.26</v>
      </c>
      <c r="H9" s="1">
        <v>1252542.08</v>
      </c>
      <c r="I9" s="1">
        <v>1215098</v>
      </c>
      <c r="J9" s="1">
        <v>1463010.37</v>
      </c>
      <c r="K9" s="1">
        <v>1329423.87</v>
      </c>
      <c r="L9" s="1">
        <v>1460531.2</v>
      </c>
      <c r="M9" s="1">
        <v>1544096.69</v>
      </c>
      <c r="N9" s="1">
        <f t="shared" si="0"/>
        <v>16770077.950000001</v>
      </c>
    </row>
    <row r="10" spans="1:14" ht="12.75">
      <c r="A10" s="84" t="s">
        <v>15</v>
      </c>
      <c r="B10" s="1">
        <v>8718.89</v>
      </c>
      <c r="C10" s="1">
        <v>14650.96</v>
      </c>
      <c r="D10" s="1">
        <v>13142.74</v>
      </c>
      <c r="E10" s="1">
        <v>10717.57</v>
      </c>
      <c r="F10" s="1">
        <v>11850.95</v>
      </c>
      <c r="G10" s="1">
        <v>11245.7</v>
      </c>
      <c r="H10" s="1">
        <v>9092.23</v>
      </c>
      <c r="I10" s="1">
        <v>49353.04</v>
      </c>
      <c r="J10" s="1">
        <v>10505.78</v>
      </c>
      <c r="K10" s="1">
        <v>10691.85</v>
      </c>
      <c r="L10" s="1">
        <v>8641.76</v>
      </c>
      <c r="M10" s="1">
        <v>28996.01</v>
      </c>
      <c r="N10" s="1">
        <f t="shared" si="0"/>
        <v>187607.48</v>
      </c>
    </row>
    <row r="11" spans="1:14" ht="12.75">
      <c r="A11" s="84" t="s">
        <v>16</v>
      </c>
      <c r="B11" s="1">
        <v>572020.31</v>
      </c>
      <c r="C11" s="1">
        <v>491717.75</v>
      </c>
      <c r="D11" s="1">
        <v>308132.94</v>
      </c>
      <c r="E11" s="1">
        <v>295020.01</v>
      </c>
      <c r="F11" s="1">
        <v>325607.06</v>
      </c>
      <c r="G11" s="1">
        <v>342248.42</v>
      </c>
      <c r="H11" s="1">
        <v>320377.46</v>
      </c>
      <c r="I11" s="1">
        <v>272830.29</v>
      </c>
      <c r="J11" s="1">
        <v>340764.99</v>
      </c>
      <c r="K11" s="1">
        <v>492220.02</v>
      </c>
      <c r="L11" s="1">
        <v>425076.66</v>
      </c>
      <c r="M11" s="1">
        <v>238810.53</v>
      </c>
      <c r="N11" s="1">
        <f t="shared" si="0"/>
        <v>4424826.44</v>
      </c>
    </row>
    <row r="12" spans="1:14" ht="12.75">
      <c r="A12" s="84" t="s">
        <v>17</v>
      </c>
      <c r="B12" s="1">
        <v>541153.25</v>
      </c>
      <c r="C12" s="1">
        <v>690193.47</v>
      </c>
      <c r="D12" s="1">
        <v>668936.05</v>
      </c>
      <c r="E12" s="1">
        <v>611825.74</v>
      </c>
      <c r="F12" s="1">
        <v>593389.76</v>
      </c>
      <c r="G12" s="1">
        <v>588170.07</v>
      </c>
      <c r="H12" s="1">
        <v>568060.52</v>
      </c>
      <c r="I12" s="1">
        <v>441141.78</v>
      </c>
      <c r="J12" s="1">
        <v>688946.56</v>
      </c>
      <c r="K12" s="1">
        <v>648274.74</v>
      </c>
      <c r="L12" s="1">
        <v>745076.3</v>
      </c>
      <c r="M12" s="1">
        <v>923239.09</v>
      </c>
      <c r="N12" s="1">
        <f t="shared" si="0"/>
        <v>7708407.329999999</v>
      </c>
    </row>
    <row r="13" spans="1:14" ht="12.75">
      <c r="A13" s="84" t="s">
        <v>18</v>
      </c>
      <c r="B13" s="1">
        <v>174038.88</v>
      </c>
      <c r="C13" s="1">
        <v>397425.81</v>
      </c>
      <c r="D13" s="1">
        <v>263638.93</v>
      </c>
      <c r="E13" s="1">
        <v>230781.84</v>
      </c>
      <c r="F13" s="1">
        <v>212209</v>
      </c>
      <c r="G13" s="1">
        <v>238014.64</v>
      </c>
      <c r="H13" s="1">
        <v>112159.32</v>
      </c>
      <c r="I13" s="1">
        <v>146244.01</v>
      </c>
      <c r="J13" s="1">
        <v>229267.74</v>
      </c>
      <c r="K13" s="1">
        <v>285470.95</v>
      </c>
      <c r="L13" s="1">
        <v>323703.63</v>
      </c>
      <c r="M13" s="1">
        <v>279739.12</v>
      </c>
      <c r="N13" s="1">
        <f t="shared" si="0"/>
        <v>2892693.87</v>
      </c>
    </row>
    <row r="14" spans="1:14" ht="12.75">
      <c r="A14" s="84" t="s">
        <v>19</v>
      </c>
      <c r="B14" s="1">
        <v>35050.92</v>
      </c>
      <c r="C14" s="1">
        <v>35550.05</v>
      </c>
      <c r="D14" s="1">
        <v>38610.32</v>
      </c>
      <c r="E14" s="1">
        <v>36708.47</v>
      </c>
      <c r="F14" s="1">
        <v>33738.7</v>
      </c>
      <c r="G14" s="1">
        <v>35137.51</v>
      </c>
      <c r="H14" s="1">
        <v>25624.87</v>
      </c>
      <c r="I14" s="1">
        <v>23142.07</v>
      </c>
      <c r="J14" s="1">
        <v>26532.94</v>
      </c>
      <c r="K14" s="1">
        <v>34055.68</v>
      </c>
      <c r="L14" s="1">
        <v>31093.39</v>
      </c>
      <c r="M14" s="1">
        <v>29725.9</v>
      </c>
      <c r="N14" s="1">
        <f t="shared" si="0"/>
        <v>384970.82000000007</v>
      </c>
    </row>
    <row r="15" spans="1:14" ht="12.75">
      <c r="A15" s="84" t="s">
        <v>20</v>
      </c>
      <c r="B15" s="1">
        <v>503325.79</v>
      </c>
      <c r="C15" s="1">
        <v>485740.64</v>
      </c>
      <c r="D15" s="1">
        <v>553815.27</v>
      </c>
      <c r="E15" s="1">
        <v>430054.69</v>
      </c>
      <c r="F15" s="1">
        <v>433364.31</v>
      </c>
      <c r="G15" s="1">
        <v>420785.35</v>
      </c>
      <c r="H15" s="1">
        <v>401803.83</v>
      </c>
      <c r="I15" s="1">
        <v>404893.76</v>
      </c>
      <c r="J15" s="1">
        <v>490972.81</v>
      </c>
      <c r="K15" s="1">
        <v>439418.34</v>
      </c>
      <c r="L15" s="1">
        <v>492700.02</v>
      </c>
      <c r="M15" s="1">
        <v>562608.85</v>
      </c>
      <c r="N15" s="1">
        <f t="shared" si="0"/>
        <v>5619483.66</v>
      </c>
    </row>
    <row r="16" spans="1:14" ht="12.75">
      <c r="A16" s="84" t="s">
        <v>21</v>
      </c>
      <c r="B16" s="1">
        <v>44853.79</v>
      </c>
      <c r="C16" s="1">
        <v>49327.21</v>
      </c>
      <c r="D16" s="1">
        <v>43274.69</v>
      </c>
      <c r="E16" s="1">
        <v>51569</v>
      </c>
      <c r="F16" s="1">
        <v>50487.88</v>
      </c>
      <c r="G16" s="1">
        <v>56009.02</v>
      </c>
      <c r="H16" s="1">
        <v>49987.28</v>
      </c>
      <c r="I16" s="1">
        <v>55297.4</v>
      </c>
      <c r="J16" s="1">
        <v>63985.46</v>
      </c>
      <c r="K16" s="1">
        <v>46955.8</v>
      </c>
      <c r="L16" s="1">
        <v>44234.34</v>
      </c>
      <c r="M16" s="1">
        <v>54855.45</v>
      </c>
      <c r="N16" s="1">
        <f t="shared" si="0"/>
        <v>610837.32</v>
      </c>
    </row>
    <row r="17" spans="1:14" ht="12.75">
      <c r="A17" s="84" t="s">
        <v>22</v>
      </c>
      <c r="B17" s="1">
        <v>618144.12</v>
      </c>
      <c r="C17" s="1">
        <v>629758.1</v>
      </c>
      <c r="D17" s="1">
        <v>609984.16</v>
      </c>
      <c r="E17" s="1">
        <v>592003.03</v>
      </c>
      <c r="F17" s="1">
        <v>549180.84</v>
      </c>
      <c r="G17" s="1">
        <v>726835.49</v>
      </c>
      <c r="H17" s="1">
        <v>501168.13</v>
      </c>
      <c r="I17" s="1">
        <v>563705.52</v>
      </c>
      <c r="J17" s="1">
        <v>612088.36</v>
      </c>
      <c r="K17" s="1">
        <v>594306.13</v>
      </c>
      <c r="L17" s="1">
        <v>681094.4</v>
      </c>
      <c r="M17" s="1">
        <v>752708.95</v>
      </c>
      <c r="N17" s="1">
        <f t="shared" si="0"/>
        <v>7430977.230000001</v>
      </c>
    </row>
    <row r="18" spans="1:14" ht="12.75">
      <c r="A18" s="84" t="s">
        <v>23</v>
      </c>
      <c r="B18" s="1">
        <v>62240.78</v>
      </c>
      <c r="C18" s="1">
        <v>79500.56</v>
      </c>
      <c r="D18" s="1">
        <v>59729.8</v>
      </c>
      <c r="E18" s="1">
        <v>60007.56</v>
      </c>
      <c r="F18" s="1">
        <v>57082.6</v>
      </c>
      <c r="G18" s="1">
        <v>138960.76</v>
      </c>
      <c r="H18" s="1">
        <v>94360.63</v>
      </c>
      <c r="I18" s="1">
        <v>65999.14</v>
      </c>
      <c r="J18" s="1">
        <v>75640.24</v>
      </c>
      <c r="K18" s="1">
        <v>54264.57</v>
      </c>
      <c r="L18" s="1">
        <v>71254.07</v>
      </c>
      <c r="M18" s="1">
        <v>74969.1</v>
      </c>
      <c r="N18" s="1">
        <f t="shared" si="0"/>
        <v>894009.8099999999</v>
      </c>
    </row>
    <row r="19" spans="1:14" ht="12.75">
      <c r="A19" s="84" t="s">
        <v>24</v>
      </c>
      <c r="B19" s="1">
        <v>243735.54</v>
      </c>
      <c r="C19" s="13">
        <v>95264.27</v>
      </c>
      <c r="D19" s="1">
        <v>245477.18</v>
      </c>
      <c r="E19" s="1">
        <v>133433.49</v>
      </c>
      <c r="F19" s="1">
        <v>96598.48</v>
      </c>
      <c r="G19" s="1">
        <v>82041.26</v>
      </c>
      <c r="H19" s="1">
        <v>1289239.12</v>
      </c>
      <c r="I19" s="1">
        <v>71247.37</v>
      </c>
      <c r="J19" s="1">
        <v>104825.06</v>
      </c>
      <c r="K19" s="1">
        <v>92498.12</v>
      </c>
      <c r="L19" s="1">
        <v>80020.36</v>
      </c>
      <c r="M19" s="1">
        <v>81614.38</v>
      </c>
      <c r="N19" s="1">
        <f t="shared" si="0"/>
        <v>2615994.63</v>
      </c>
    </row>
    <row r="20" spans="1:14" ht="12.75">
      <c r="A20" s="84" t="s">
        <v>25</v>
      </c>
      <c r="B20" s="1">
        <v>9149602</v>
      </c>
      <c r="C20" s="75">
        <v>9374365.53</v>
      </c>
      <c r="D20" s="1">
        <v>9572479.8</v>
      </c>
      <c r="E20" s="1">
        <v>8535528.99</v>
      </c>
      <c r="F20" s="1">
        <v>8376389.91</v>
      </c>
      <c r="G20" s="1">
        <v>10509116.22</v>
      </c>
      <c r="H20" s="1">
        <v>7276225.2</v>
      </c>
      <c r="I20" s="1">
        <v>7010136.079999999</v>
      </c>
      <c r="J20" s="1">
        <v>9247180.379999999</v>
      </c>
      <c r="K20" s="1">
        <v>7654015.05</v>
      </c>
      <c r="L20" s="1">
        <v>8417131.7</v>
      </c>
      <c r="M20" s="1">
        <v>8799469.46</v>
      </c>
      <c r="N20" s="1">
        <f t="shared" si="0"/>
        <v>103921640.32</v>
      </c>
    </row>
    <row r="21" spans="1:14" ht="13.5" thickBot="1">
      <c r="A21" s="84" t="s">
        <v>26</v>
      </c>
      <c r="B21" s="72">
        <v>219555.74</v>
      </c>
      <c r="C21" s="72">
        <v>210296.73</v>
      </c>
      <c r="D21" s="72">
        <v>233578.05</v>
      </c>
      <c r="E21" s="72">
        <v>187197.65</v>
      </c>
      <c r="F21" s="72">
        <v>188156.75</v>
      </c>
      <c r="G21" s="72">
        <v>248681.67</v>
      </c>
      <c r="H21" s="72">
        <v>189533.46</v>
      </c>
      <c r="I21" s="72">
        <v>177731.49</v>
      </c>
      <c r="J21" s="72">
        <v>244138</v>
      </c>
      <c r="K21" s="72">
        <v>224187.15</v>
      </c>
      <c r="L21" s="72">
        <v>222480.23</v>
      </c>
      <c r="M21" s="72">
        <v>254739.51</v>
      </c>
      <c r="N21" s="72">
        <f t="shared" si="0"/>
        <v>2600276.4299999997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9</v>
      </c>
      <c r="B23" s="1">
        <f>SUM(B5:B22)</f>
        <v>61529141.93000001</v>
      </c>
      <c r="C23" s="1">
        <f>SUM(C5:C22)</f>
        <v>62199318.78000001</v>
      </c>
      <c r="D23" s="1">
        <f aca="true" t="shared" si="1" ref="D23:K23">SUM(D5:D22)</f>
        <v>62942609.95999999</v>
      </c>
      <c r="E23" s="1">
        <f t="shared" si="1"/>
        <v>61564984.080000006</v>
      </c>
      <c r="F23" s="1">
        <f t="shared" si="1"/>
        <v>59913701.05000003</v>
      </c>
      <c r="G23" s="1">
        <f t="shared" si="1"/>
        <v>71801704.4</v>
      </c>
      <c r="H23" s="1">
        <f t="shared" si="1"/>
        <v>57031920.690000005</v>
      </c>
      <c r="I23" s="1">
        <f t="shared" si="1"/>
        <v>54784697.269999996</v>
      </c>
      <c r="J23" s="1">
        <f t="shared" si="1"/>
        <v>66363053.650000006</v>
      </c>
      <c r="K23" s="1">
        <f t="shared" si="1"/>
        <v>58433988.190000005</v>
      </c>
      <c r="L23" s="1">
        <f>SUM(L5:L22)</f>
        <v>61766582.88999999</v>
      </c>
      <c r="M23" s="1">
        <f>SUM(M5:M22)</f>
        <v>62140597.970000006</v>
      </c>
      <c r="N23" s="1">
        <f>SUM(N5:N22)</f>
        <v>740472300.86</v>
      </c>
    </row>
    <row r="24" spans="1:14" ht="12.75">
      <c r="A24" t="s">
        <v>245</v>
      </c>
      <c r="B24" s="1">
        <v>6363009.68</v>
      </c>
      <c r="C24" s="1">
        <v>6057053.87</v>
      </c>
      <c r="D24" s="1">
        <v>8383683.51</v>
      </c>
      <c r="E24" s="1">
        <v>6663237.21</v>
      </c>
      <c r="F24" s="1">
        <v>5988304.42</v>
      </c>
      <c r="G24" s="1">
        <v>9243263.27</v>
      </c>
      <c r="H24" s="1">
        <v>3404420.88</v>
      </c>
      <c r="I24" s="1">
        <v>6058605.29</v>
      </c>
      <c r="J24" s="1">
        <v>6653093.37</v>
      </c>
      <c r="K24" s="1">
        <v>7436400.949999999</v>
      </c>
      <c r="L24" s="1">
        <v>6202470.47</v>
      </c>
      <c r="M24" s="1">
        <v>7629870.12</v>
      </c>
      <c r="N24" s="1">
        <f>SUM(B24:M24)</f>
        <v>80083413.04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13.421875" style="0" customWidth="1"/>
    <col min="2" max="2" width="14.00390625" style="0" bestFit="1" customWidth="1"/>
    <col min="3" max="3" width="13.8515625" style="0" bestFit="1" customWidth="1"/>
    <col min="4" max="4" width="14.00390625" style="0" bestFit="1" customWidth="1"/>
    <col min="5" max="6" width="13.8515625" style="0" bestFit="1" customWidth="1"/>
    <col min="7" max="7" width="14.00390625" style="0" bestFit="1" customWidth="1"/>
    <col min="8" max="9" width="13.8515625" style="0" bestFit="1" customWidth="1"/>
    <col min="10" max="13" width="14.00390625" style="0" bestFit="1" customWidth="1"/>
    <col min="14" max="14" width="13.57421875" style="0" customWidth="1"/>
  </cols>
  <sheetData>
    <row r="2" ht="20.25">
      <c r="A2" s="24" t="s">
        <v>263</v>
      </c>
    </row>
    <row r="3" ht="12.75">
      <c r="N3" s="90" t="s">
        <v>253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90"/>
    </row>
    <row r="6" spans="1:14" ht="12.75">
      <c r="A6" t="s">
        <v>10</v>
      </c>
      <c r="B6" s="16">
        <v>102324.99</v>
      </c>
      <c r="C6" s="1">
        <v>101746.02</v>
      </c>
      <c r="D6" s="16">
        <v>138194.81</v>
      </c>
      <c r="E6" s="1">
        <v>94543.28</v>
      </c>
      <c r="F6" s="16">
        <v>121062.19</v>
      </c>
      <c r="G6" s="16">
        <v>158405.41</v>
      </c>
      <c r="H6" s="16">
        <v>102639.75</v>
      </c>
      <c r="I6" s="16">
        <v>85955.26</v>
      </c>
      <c r="J6" s="1">
        <v>141980.02</v>
      </c>
      <c r="K6" s="16">
        <v>124109.4</v>
      </c>
      <c r="L6" s="16">
        <v>120453.68</v>
      </c>
      <c r="M6" s="16">
        <v>129393.32</v>
      </c>
      <c r="N6" s="16">
        <f>SUM(B6:M6)</f>
        <v>1420808.1300000001</v>
      </c>
    </row>
    <row r="7" spans="1:14" ht="12.75">
      <c r="A7" t="s">
        <v>11</v>
      </c>
      <c r="B7" s="16">
        <v>8984.15</v>
      </c>
      <c r="C7" s="1">
        <v>28097.64</v>
      </c>
      <c r="D7" s="16">
        <v>41868.62</v>
      </c>
      <c r="E7" s="1">
        <v>35587.2</v>
      </c>
      <c r="F7" s="16">
        <v>30740.11</v>
      </c>
      <c r="G7" s="16">
        <v>49270.86</v>
      </c>
      <c r="H7" s="16">
        <v>44522.97</v>
      </c>
      <c r="I7" s="16">
        <v>38138.35</v>
      </c>
      <c r="J7" s="1">
        <v>47696.16</v>
      </c>
      <c r="K7" s="16">
        <v>38806.02</v>
      </c>
      <c r="L7" s="16">
        <v>29889.17</v>
      </c>
      <c r="M7" s="16">
        <v>59763.36</v>
      </c>
      <c r="N7" s="16">
        <f aca="true" t="shared" si="0" ref="N7:N22">SUM(B7:M7)</f>
        <v>453364.61000000004</v>
      </c>
    </row>
    <row r="8" spans="1:14" ht="12.75">
      <c r="A8" t="s">
        <v>12</v>
      </c>
      <c r="B8" s="16">
        <v>4277289.15</v>
      </c>
      <c r="C8" s="1">
        <v>4046140.63</v>
      </c>
      <c r="D8" s="16">
        <v>5630641.23</v>
      </c>
      <c r="E8" s="1">
        <v>4417421.09</v>
      </c>
      <c r="F8" s="16">
        <v>4084145.18</v>
      </c>
      <c r="G8" s="16">
        <v>6476954.96</v>
      </c>
      <c r="H8" s="16">
        <v>3036292</v>
      </c>
      <c r="I8" s="16">
        <v>4068124.79</v>
      </c>
      <c r="J8" s="1">
        <v>4095208.26</v>
      </c>
      <c r="K8" s="16">
        <v>4557821.39</v>
      </c>
      <c r="L8" s="16">
        <v>4221292.93</v>
      </c>
      <c r="M8" s="16">
        <v>5128446.88</v>
      </c>
      <c r="N8" s="16">
        <f t="shared" si="0"/>
        <v>54039778.49</v>
      </c>
    </row>
    <row r="9" spans="1:14" ht="12.75">
      <c r="A9" t="s">
        <v>13</v>
      </c>
      <c r="B9" s="16">
        <v>91449.75</v>
      </c>
      <c r="C9" s="1">
        <v>105149.24</v>
      </c>
      <c r="D9" s="16">
        <v>110765.11</v>
      </c>
      <c r="E9" s="1">
        <v>133854</v>
      </c>
      <c r="F9" s="16">
        <v>99538.56</v>
      </c>
      <c r="G9" s="16">
        <v>130157.1</v>
      </c>
      <c r="H9" s="16">
        <v>83071.74</v>
      </c>
      <c r="I9" s="16">
        <v>99541.52</v>
      </c>
      <c r="J9" s="1">
        <v>3861.04</v>
      </c>
      <c r="K9" s="16">
        <v>94810.29</v>
      </c>
      <c r="L9" s="16">
        <v>80244.9</v>
      </c>
      <c r="M9" s="16">
        <v>110975.34</v>
      </c>
      <c r="N9" s="16">
        <f t="shared" si="0"/>
        <v>1143418.59</v>
      </c>
    </row>
    <row r="10" spans="1:14" ht="12.75">
      <c r="A10" t="s">
        <v>14</v>
      </c>
      <c r="B10" s="16">
        <v>300875.37</v>
      </c>
      <c r="C10" s="1">
        <v>214255.53</v>
      </c>
      <c r="D10" s="16">
        <v>323656.41</v>
      </c>
      <c r="E10" s="1">
        <v>287371.64</v>
      </c>
      <c r="F10" s="16">
        <v>212119.21</v>
      </c>
      <c r="G10" s="16">
        <v>377844.91</v>
      </c>
      <c r="H10" s="16">
        <v>157179.11</v>
      </c>
      <c r="I10" s="16">
        <v>211181.35</v>
      </c>
      <c r="J10" s="1">
        <v>352254.45</v>
      </c>
      <c r="K10" s="16">
        <v>250281.59</v>
      </c>
      <c r="L10" s="16">
        <v>254810.68</v>
      </c>
      <c r="M10" s="16">
        <v>295879.5</v>
      </c>
      <c r="N10" s="16">
        <f t="shared" si="0"/>
        <v>3237709.7500000005</v>
      </c>
    </row>
    <row r="11" spans="1:14" ht="12.75">
      <c r="A11" t="s">
        <v>15</v>
      </c>
      <c r="B11" s="16">
        <v>1043.08</v>
      </c>
      <c r="C11" s="1">
        <v>1587.39</v>
      </c>
      <c r="D11" s="16">
        <v>3290.7</v>
      </c>
      <c r="E11" s="1">
        <v>3766.04</v>
      </c>
      <c r="F11" s="16">
        <v>2203.39</v>
      </c>
      <c r="G11" s="16">
        <v>2483.23</v>
      </c>
      <c r="H11" s="16">
        <v>2800.1</v>
      </c>
      <c r="I11" s="16">
        <v>5516.21</v>
      </c>
      <c r="J11" s="1">
        <v>4165.46</v>
      </c>
      <c r="K11" s="16">
        <v>2568.64</v>
      </c>
      <c r="L11" s="16">
        <v>2244.01</v>
      </c>
      <c r="M11" s="16">
        <v>1634.07</v>
      </c>
      <c r="N11" s="16">
        <f t="shared" si="0"/>
        <v>33302.31999999999</v>
      </c>
    </row>
    <row r="12" spans="1:14" ht="12.75">
      <c r="A12" t="s">
        <v>16</v>
      </c>
      <c r="B12" s="16">
        <v>129918.38</v>
      </c>
      <c r="C12" s="1">
        <v>135240.93</v>
      </c>
      <c r="D12" s="16">
        <v>76899.7</v>
      </c>
      <c r="E12" s="1">
        <v>89306.27</v>
      </c>
      <c r="F12" s="16">
        <v>134204.35</v>
      </c>
      <c r="G12" s="16">
        <v>87850.33</v>
      </c>
      <c r="H12" s="16">
        <v>150723</v>
      </c>
      <c r="I12" s="16">
        <v>84163.38</v>
      </c>
      <c r="J12" s="1">
        <v>111321.6</v>
      </c>
      <c r="K12" s="16">
        <v>99342.67</v>
      </c>
      <c r="L12" s="16">
        <v>93922.17</v>
      </c>
      <c r="M12" s="16">
        <v>102967.59</v>
      </c>
      <c r="N12" s="16">
        <f t="shared" si="0"/>
        <v>1295860.3699999999</v>
      </c>
    </row>
    <row r="13" spans="1:14" ht="12.75">
      <c r="A13" t="s">
        <v>17</v>
      </c>
      <c r="B13" s="16">
        <v>128859.74</v>
      </c>
      <c r="C13" s="1">
        <v>97072.23</v>
      </c>
      <c r="D13" s="16">
        <v>85714.19</v>
      </c>
      <c r="E13" s="1">
        <v>74768.6</v>
      </c>
      <c r="F13" s="16">
        <v>72406.82</v>
      </c>
      <c r="G13" s="16">
        <v>93670.14</v>
      </c>
      <c r="H13" s="16">
        <v>68003.26</v>
      </c>
      <c r="I13" s="16">
        <v>89768.32</v>
      </c>
      <c r="J13" s="1">
        <v>95895.32</v>
      </c>
      <c r="K13" s="16">
        <v>57856.27</v>
      </c>
      <c r="L13" s="16">
        <v>46278.26</v>
      </c>
      <c r="M13" s="16">
        <v>69238.17</v>
      </c>
      <c r="N13" s="16">
        <f t="shared" si="0"/>
        <v>979531.3200000002</v>
      </c>
    </row>
    <row r="14" spans="1:14" ht="12.75">
      <c r="A14" t="s">
        <v>18</v>
      </c>
      <c r="B14" s="16">
        <v>82990.56</v>
      </c>
      <c r="C14" s="1">
        <v>73067.03</v>
      </c>
      <c r="D14" s="16">
        <v>87233.9</v>
      </c>
      <c r="E14" s="1">
        <v>74527.31</v>
      </c>
      <c r="F14" s="16">
        <v>46413.69</v>
      </c>
      <c r="G14" s="16">
        <v>66870.8</v>
      </c>
      <c r="H14" s="16">
        <v>84825.26</v>
      </c>
      <c r="I14" s="16">
        <v>162299.89</v>
      </c>
      <c r="J14" s="1">
        <v>150615.53</v>
      </c>
      <c r="K14" s="16">
        <v>59296.17</v>
      </c>
      <c r="L14" s="16">
        <v>76169.56</v>
      </c>
      <c r="M14" s="16">
        <v>125278.53</v>
      </c>
      <c r="N14" s="16">
        <f t="shared" si="0"/>
        <v>1089588.23</v>
      </c>
    </row>
    <row r="15" spans="1:14" ht="12.75">
      <c r="A15" t="s">
        <v>19</v>
      </c>
      <c r="B15" s="16">
        <v>-18389.17</v>
      </c>
      <c r="C15" s="1">
        <v>2131.26</v>
      </c>
      <c r="D15" s="16">
        <v>25049.98</v>
      </c>
      <c r="E15" s="1">
        <v>9400.53</v>
      </c>
      <c r="F15" s="16">
        <v>4652.37</v>
      </c>
      <c r="G15" s="16">
        <v>13475.86</v>
      </c>
      <c r="H15" s="16">
        <v>5290.39</v>
      </c>
      <c r="I15" s="16">
        <v>14083.38</v>
      </c>
      <c r="J15" s="1">
        <v>12075.88</v>
      </c>
      <c r="K15" s="16">
        <v>10689.38</v>
      </c>
      <c r="L15" s="16">
        <v>7581.64</v>
      </c>
      <c r="M15" s="16">
        <v>14772.45</v>
      </c>
      <c r="N15" s="16">
        <f t="shared" si="0"/>
        <v>100813.95</v>
      </c>
    </row>
    <row r="16" spans="1:14" ht="12.75">
      <c r="A16" t="s">
        <v>20</v>
      </c>
      <c r="B16" s="16">
        <v>52333.12</v>
      </c>
      <c r="C16" s="1">
        <v>51001.67</v>
      </c>
      <c r="D16" s="16">
        <v>109102.28</v>
      </c>
      <c r="E16" s="1">
        <v>79278.31</v>
      </c>
      <c r="F16" s="16">
        <v>72591.43</v>
      </c>
      <c r="G16" s="16">
        <v>97689.5</v>
      </c>
      <c r="H16" s="16">
        <v>62950.71</v>
      </c>
      <c r="I16" s="16">
        <v>46740.2</v>
      </c>
      <c r="J16" s="1">
        <v>65561.84</v>
      </c>
      <c r="K16" s="16">
        <v>55829.11</v>
      </c>
      <c r="L16" s="16">
        <v>17056.02</v>
      </c>
      <c r="M16" s="16">
        <v>67995.08</v>
      </c>
      <c r="N16" s="16">
        <f t="shared" si="0"/>
        <v>778129.2699999999</v>
      </c>
    </row>
    <row r="17" spans="1:14" ht="12.75">
      <c r="A17" t="s">
        <v>21</v>
      </c>
      <c r="B17" s="16">
        <v>3336.67</v>
      </c>
      <c r="C17" s="1">
        <v>4497.97</v>
      </c>
      <c r="D17" s="16">
        <v>7588.3</v>
      </c>
      <c r="E17" s="1">
        <v>4443.2</v>
      </c>
      <c r="F17" s="16">
        <v>3704.41</v>
      </c>
      <c r="G17" s="16">
        <v>7059.6</v>
      </c>
      <c r="H17" s="16">
        <v>3711.39</v>
      </c>
      <c r="I17" s="16">
        <v>4574.37</v>
      </c>
      <c r="J17" s="1">
        <v>7126.32</v>
      </c>
      <c r="K17" s="16">
        <v>6558.94</v>
      </c>
      <c r="L17" s="16">
        <v>4219.67</v>
      </c>
      <c r="M17" s="16">
        <v>7789.95</v>
      </c>
      <c r="N17" s="16">
        <f t="shared" si="0"/>
        <v>64610.79</v>
      </c>
    </row>
    <row r="18" spans="1:14" ht="12.75">
      <c r="A18" t="s">
        <v>22</v>
      </c>
      <c r="B18" s="16">
        <v>78365.7</v>
      </c>
      <c r="C18" s="1">
        <v>87032</v>
      </c>
      <c r="D18" s="16">
        <v>99899.62</v>
      </c>
      <c r="E18" s="1">
        <v>75947.09</v>
      </c>
      <c r="F18" s="16">
        <v>55488.74</v>
      </c>
      <c r="G18" s="16">
        <v>125003.99</v>
      </c>
      <c r="H18" s="16">
        <v>55039.29</v>
      </c>
      <c r="I18" s="16">
        <v>58234.78</v>
      </c>
      <c r="J18" s="1">
        <v>80469.35</v>
      </c>
      <c r="K18" s="16">
        <v>61675.73</v>
      </c>
      <c r="L18" s="16">
        <v>49988.5</v>
      </c>
      <c r="M18" s="16">
        <v>78900.43</v>
      </c>
      <c r="N18" s="16">
        <f t="shared" si="0"/>
        <v>906045.22</v>
      </c>
    </row>
    <row r="19" spans="1:14" ht="12.75">
      <c r="A19" t="s">
        <v>23</v>
      </c>
      <c r="B19" s="16">
        <v>19827.8</v>
      </c>
      <c r="C19" s="1">
        <v>17592.54</v>
      </c>
      <c r="D19" s="16">
        <v>23610.34</v>
      </c>
      <c r="E19" s="1">
        <v>32442.63</v>
      </c>
      <c r="F19" s="16">
        <v>21758.16</v>
      </c>
      <c r="G19" s="16">
        <v>37430.83</v>
      </c>
      <c r="H19" s="16">
        <v>13204.35</v>
      </c>
      <c r="I19" s="16">
        <v>24263.95</v>
      </c>
      <c r="J19" s="1">
        <v>30210.24</v>
      </c>
      <c r="K19" s="16">
        <v>21814.04</v>
      </c>
      <c r="L19" s="16">
        <v>21235.23</v>
      </c>
      <c r="M19" s="16">
        <v>20340.56</v>
      </c>
      <c r="N19" s="16">
        <f t="shared" si="0"/>
        <v>283730.67</v>
      </c>
    </row>
    <row r="20" spans="1:14" ht="12.75">
      <c r="A20" t="s">
        <v>24</v>
      </c>
      <c r="B20" s="16">
        <v>89221.63</v>
      </c>
      <c r="C20" s="13">
        <v>40152.8</v>
      </c>
      <c r="D20" s="16">
        <v>106608.76</v>
      </c>
      <c r="E20" s="1">
        <v>54811.2</v>
      </c>
      <c r="F20" s="16">
        <v>50311.54</v>
      </c>
      <c r="G20" s="16">
        <v>62961.71</v>
      </c>
      <c r="H20" s="16">
        <v>-1187219.96</v>
      </c>
      <c r="I20" s="16">
        <v>91489.12</v>
      </c>
      <c r="J20" s="1">
        <v>105444.61</v>
      </c>
      <c r="K20" s="16">
        <v>65264.31</v>
      </c>
      <c r="L20" s="16">
        <v>17310.72</v>
      </c>
      <c r="M20" s="16">
        <v>13592.73</v>
      </c>
      <c r="N20" s="16">
        <f t="shared" si="0"/>
        <v>-490050.82999999996</v>
      </c>
    </row>
    <row r="21" spans="1:14" ht="12.75">
      <c r="A21" t="s">
        <v>25</v>
      </c>
      <c r="B21" s="16">
        <v>946112.73</v>
      </c>
      <c r="C21" s="75">
        <v>996862.31</v>
      </c>
      <c r="D21" s="16">
        <v>1441658.43</v>
      </c>
      <c r="E21" s="1">
        <v>1108481.34</v>
      </c>
      <c r="F21" s="16">
        <v>885116.26</v>
      </c>
      <c r="G21" s="16">
        <v>1391227.46</v>
      </c>
      <c r="H21" s="16">
        <v>667301.17</v>
      </c>
      <c r="I21" s="16">
        <v>916365.1</v>
      </c>
      <c r="J21" s="1">
        <v>1281741.72</v>
      </c>
      <c r="K21" s="16">
        <v>1860790.08</v>
      </c>
      <c r="L21" s="16">
        <v>1098696.95</v>
      </c>
      <c r="M21" s="16">
        <v>1314002.77</v>
      </c>
      <c r="N21" s="16">
        <f t="shared" si="0"/>
        <v>13908356.319999998</v>
      </c>
    </row>
    <row r="22" spans="1:14" ht="13.5" thickBot="1">
      <c r="A22" t="s">
        <v>26</v>
      </c>
      <c r="B22" s="81">
        <v>68466.03</v>
      </c>
      <c r="C22" s="72">
        <v>55426.68</v>
      </c>
      <c r="D22" s="81">
        <v>71901.13</v>
      </c>
      <c r="E22" s="72">
        <v>87287.48</v>
      </c>
      <c r="F22" s="39">
        <v>91848.01</v>
      </c>
      <c r="G22" s="39">
        <v>64906.58</v>
      </c>
      <c r="H22" s="39">
        <v>54086.35</v>
      </c>
      <c r="I22" s="39">
        <v>58165.32</v>
      </c>
      <c r="J22" s="39">
        <v>67465.57</v>
      </c>
      <c r="K22" s="39">
        <v>68886.92</v>
      </c>
      <c r="L22" s="39">
        <v>61076.38</v>
      </c>
      <c r="M22" s="39">
        <v>88899.39</v>
      </c>
      <c r="N22" s="39">
        <f t="shared" si="0"/>
        <v>838415.84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6">
        <f>SUM(B6:B23)</f>
        <v>6363009.680000001</v>
      </c>
      <c r="C24" s="16">
        <f>SUM(C6:C23)</f>
        <v>6057053.869999999</v>
      </c>
      <c r="D24" s="16">
        <f>SUM(D6:D23)</f>
        <v>8383683.510000002</v>
      </c>
      <c r="E24" s="16">
        <f aca="true" t="shared" si="1" ref="E24:N24">SUM(E6:E23)</f>
        <v>6663237.209999999</v>
      </c>
      <c r="F24" s="16">
        <f t="shared" si="1"/>
        <v>5988304.42</v>
      </c>
      <c r="G24" s="16">
        <f t="shared" si="1"/>
        <v>9243263.270000001</v>
      </c>
      <c r="H24" s="16">
        <f t="shared" si="1"/>
        <v>3404420.8800000004</v>
      </c>
      <c r="I24" s="16">
        <f t="shared" si="1"/>
        <v>6058605.29</v>
      </c>
      <c r="J24" s="16">
        <f t="shared" si="1"/>
        <v>6653093.37</v>
      </c>
      <c r="K24" s="16">
        <f t="shared" si="1"/>
        <v>7436400.949999999</v>
      </c>
      <c r="L24" s="16">
        <f t="shared" si="1"/>
        <v>6202470.469999998</v>
      </c>
      <c r="M24" s="16">
        <f t="shared" si="1"/>
        <v>7629870.12</v>
      </c>
      <c r="N24" s="16">
        <f t="shared" si="1"/>
        <v>80083413.04</v>
      </c>
    </row>
    <row r="25" spans="2:14" ht="12.75">
      <c r="B25" s="16"/>
      <c r="D25" s="16"/>
      <c r="E25" s="16"/>
      <c r="F25" s="16"/>
      <c r="G25" s="16"/>
      <c r="H25" s="16"/>
      <c r="I25" s="16"/>
      <c r="M25" s="16"/>
      <c r="N25" s="16"/>
    </row>
    <row r="26" ht="12.75">
      <c r="N26" s="1"/>
    </row>
    <row r="38" ht="12.75">
      <c r="A38" t="str">
        <f ca="1">CELL("filename")</f>
        <v>S:\Div - Adm Svc\Distribution &amp; Statistics\Distributions\WEB\[Consolidated_Tax_08.xls]LIQ TAX</v>
      </c>
    </row>
  </sheetData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3.28125" style="0" customWidth="1"/>
    <col min="2" max="2" width="14.00390625" style="0" bestFit="1" customWidth="1"/>
    <col min="3" max="10" width="13.8515625" style="0" bestFit="1" customWidth="1"/>
    <col min="11" max="12" width="14.00390625" style="0" bestFit="1" customWidth="1"/>
    <col min="13" max="13" width="13.57421875" style="0" customWidth="1"/>
    <col min="14" max="14" width="16.00390625" style="0" bestFit="1" customWidth="1"/>
  </cols>
  <sheetData>
    <row r="2" ht="20.25">
      <c r="A2" s="14" t="s">
        <v>254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403853.18</v>
      </c>
      <c r="C6" s="16">
        <v>406617.3</v>
      </c>
      <c r="D6" s="1">
        <v>410612.11</v>
      </c>
      <c r="E6" s="16">
        <v>390522.95</v>
      </c>
      <c r="F6" s="16">
        <v>383389.8</v>
      </c>
      <c r="G6" s="16">
        <v>439705.59</v>
      </c>
      <c r="H6" s="16">
        <v>303490.42</v>
      </c>
      <c r="I6" s="16">
        <v>333280.81</v>
      </c>
      <c r="J6" s="16">
        <v>410299.31</v>
      </c>
      <c r="K6" s="1">
        <v>377199.75</v>
      </c>
      <c r="L6" s="16">
        <v>380652.66</v>
      </c>
      <c r="M6" s="16">
        <v>391626.74</v>
      </c>
      <c r="N6" s="16">
        <f>SUM(B6:M6)</f>
        <v>4631250.62</v>
      </c>
    </row>
    <row r="7" spans="1:14" ht="12.75">
      <c r="A7" t="s">
        <v>11</v>
      </c>
      <c r="B7" s="1">
        <v>123794.41</v>
      </c>
      <c r="C7" s="1">
        <v>117413.15</v>
      </c>
      <c r="D7" s="1">
        <v>130296.62</v>
      </c>
      <c r="E7" s="1">
        <v>117368.8</v>
      </c>
      <c r="F7" s="1">
        <v>116052.94</v>
      </c>
      <c r="G7" s="1">
        <v>157713.81</v>
      </c>
      <c r="H7" s="1">
        <v>105376.75</v>
      </c>
      <c r="I7" s="1">
        <v>108751.9</v>
      </c>
      <c r="J7" s="1">
        <v>143808.3</v>
      </c>
      <c r="K7" s="1">
        <v>135843.47</v>
      </c>
      <c r="L7" s="1">
        <v>128060.8</v>
      </c>
      <c r="M7" s="1">
        <v>137551.72</v>
      </c>
      <c r="N7" s="16">
        <f aca="true" t="shared" si="0" ref="N7:N22">SUM(B7:M7)</f>
        <v>1522032.67</v>
      </c>
    </row>
    <row r="8" spans="1:14" ht="12.75">
      <c r="A8" t="s">
        <v>12</v>
      </c>
      <c r="B8" s="1">
        <v>14154141.55</v>
      </c>
      <c r="C8" s="1">
        <v>14147564.63</v>
      </c>
      <c r="D8" s="1">
        <v>14849269.8</v>
      </c>
      <c r="E8" s="1">
        <v>14513900.23</v>
      </c>
      <c r="F8" s="1">
        <v>14063928.76</v>
      </c>
      <c r="G8" s="1">
        <v>17174793.18</v>
      </c>
      <c r="H8" s="1">
        <v>12853544.79</v>
      </c>
      <c r="I8" s="1">
        <v>13170021.45</v>
      </c>
      <c r="J8" s="1">
        <v>15561115.83</v>
      </c>
      <c r="K8" s="1">
        <v>14084532.88</v>
      </c>
      <c r="L8" s="1">
        <v>14408367.51</v>
      </c>
      <c r="M8" s="1">
        <v>14594700.11</v>
      </c>
      <c r="N8" s="16">
        <f t="shared" si="0"/>
        <v>173575880.71999997</v>
      </c>
    </row>
    <row r="9" spans="1:14" ht="12.75">
      <c r="A9" t="s">
        <v>13</v>
      </c>
      <c r="B9" s="1">
        <v>326437.57</v>
      </c>
      <c r="C9" s="1">
        <v>318837.56</v>
      </c>
      <c r="D9" s="1">
        <v>324053.26</v>
      </c>
      <c r="E9" s="1">
        <v>284358.6</v>
      </c>
      <c r="F9" s="1">
        <v>280273.86</v>
      </c>
      <c r="G9" s="1">
        <v>369095.94</v>
      </c>
      <c r="H9" s="1">
        <v>236640.14</v>
      </c>
      <c r="I9" s="1">
        <v>255380.23</v>
      </c>
      <c r="J9" s="1">
        <v>309104.93</v>
      </c>
      <c r="K9" s="1">
        <v>266091.95</v>
      </c>
      <c r="L9" s="1">
        <v>271905.83</v>
      </c>
      <c r="M9" s="1">
        <v>295862.67</v>
      </c>
      <c r="N9" s="16">
        <f t="shared" si="0"/>
        <v>3538042.5400000005</v>
      </c>
    </row>
    <row r="10" spans="1:14" ht="12.75">
      <c r="A10" t="s">
        <v>14</v>
      </c>
      <c r="B10" s="1">
        <v>412105.83</v>
      </c>
      <c r="C10" s="1">
        <v>441194.93</v>
      </c>
      <c r="D10" s="1">
        <v>431534.29</v>
      </c>
      <c r="E10" s="1">
        <v>476228.54</v>
      </c>
      <c r="F10" s="1">
        <v>388818.94</v>
      </c>
      <c r="G10" s="1">
        <v>485759.61</v>
      </c>
      <c r="H10" s="1">
        <v>372912.68</v>
      </c>
      <c r="I10" s="1">
        <v>376236.65</v>
      </c>
      <c r="J10" s="1">
        <v>449501.17</v>
      </c>
      <c r="K10" s="1">
        <v>416094.66</v>
      </c>
      <c r="L10" s="1">
        <v>446691.18</v>
      </c>
      <c r="M10" s="1">
        <v>478118.71</v>
      </c>
      <c r="N10" s="16">
        <f t="shared" si="0"/>
        <v>5175197.1899999995</v>
      </c>
    </row>
    <row r="11" spans="1:14" ht="12.75">
      <c r="A11" t="s">
        <v>15</v>
      </c>
      <c r="B11" s="1">
        <v>3345.41</v>
      </c>
      <c r="C11" s="1">
        <v>4981.53</v>
      </c>
      <c r="D11" s="1">
        <v>4870.91</v>
      </c>
      <c r="E11" s="1">
        <v>3948.84</v>
      </c>
      <c r="F11" s="1">
        <v>4183.36</v>
      </c>
      <c r="G11" s="1">
        <v>4456.55</v>
      </c>
      <c r="H11" s="1">
        <v>3029.12</v>
      </c>
      <c r="I11" s="1">
        <v>14824.62</v>
      </c>
      <c r="J11" s="1">
        <v>3880.45</v>
      </c>
      <c r="K11" s="1">
        <v>4051.26</v>
      </c>
      <c r="L11" s="1">
        <v>3296.64</v>
      </c>
      <c r="M11" s="1">
        <v>9210.37</v>
      </c>
      <c r="N11" s="16">
        <f t="shared" si="0"/>
        <v>64079.06</v>
      </c>
    </row>
    <row r="12" spans="1:14" ht="12.75">
      <c r="A12" t="s">
        <v>16</v>
      </c>
      <c r="B12" s="1">
        <v>163212.13</v>
      </c>
      <c r="C12" s="1">
        <v>140393.5</v>
      </c>
      <c r="D12" s="1">
        <v>88700.5</v>
      </c>
      <c r="E12" s="1">
        <v>84721.03</v>
      </c>
      <c r="F12" s="1">
        <v>93283.71</v>
      </c>
      <c r="G12" s="1">
        <v>98512.72</v>
      </c>
      <c r="H12" s="1">
        <v>91368.58</v>
      </c>
      <c r="I12" s="1">
        <v>78325.6</v>
      </c>
      <c r="J12" s="1">
        <v>97673.97</v>
      </c>
      <c r="K12" s="1">
        <v>140758.61</v>
      </c>
      <c r="L12" s="1">
        <v>121518.58</v>
      </c>
      <c r="M12" s="1">
        <v>68894.03</v>
      </c>
      <c r="N12" s="16">
        <f t="shared" si="0"/>
        <v>1267362.96</v>
      </c>
    </row>
    <row r="13" spans="1:14" ht="12.75">
      <c r="A13" t="s">
        <v>17</v>
      </c>
      <c r="B13" s="1">
        <v>165711.96</v>
      </c>
      <c r="C13" s="1">
        <v>207356.46</v>
      </c>
      <c r="D13" s="1">
        <v>205796.67</v>
      </c>
      <c r="E13" s="1">
        <v>186380.32</v>
      </c>
      <c r="F13" s="1">
        <v>179823.28</v>
      </c>
      <c r="G13" s="1">
        <v>184593.19</v>
      </c>
      <c r="H13" s="1">
        <v>167688.06</v>
      </c>
      <c r="I13" s="1">
        <v>136724.51</v>
      </c>
      <c r="J13" s="1">
        <v>208129.01</v>
      </c>
      <c r="K13" s="1">
        <v>198214.8</v>
      </c>
      <c r="L13" s="1">
        <v>223217.02</v>
      </c>
      <c r="M13" s="1">
        <v>276252.93</v>
      </c>
      <c r="N13" s="16">
        <f t="shared" si="0"/>
        <v>2339888.21</v>
      </c>
    </row>
    <row r="14" spans="1:14" ht="12.75">
      <c r="A14" t="s">
        <v>18</v>
      </c>
      <c r="B14" s="1">
        <v>53277.09</v>
      </c>
      <c r="C14" s="1">
        <v>116406.68</v>
      </c>
      <c r="D14" s="1">
        <v>79896.54</v>
      </c>
      <c r="E14" s="1">
        <v>69523.51</v>
      </c>
      <c r="F14" s="1">
        <v>63850.03</v>
      </c>
      <c r="G14" s="1">
        <v>73159.39</v>
      </c>
      <c r="H14" s="1">
        <v>33901.16</v>
      </c>
      <c r="I14" s="1">
        <v>45169.49</v>
      </c>
      <c r="J14" s="1">
        <v>69085.17</v>
      </c>
      <c r="K14" s="1">
        <v>85538.93</v>
      </c>
      <c r="L14" s="1">
        <v>95595.58</v>
      </c>
      <c r="M14" s="1">
        <v>83925.27</v>
      </c>
      <c r="N14" s="16">
        <f t="shared" si="0"/>
        <v>869328.84</v>
      </c>
    </row>
    <row r="15" spans="1:14" ht="12.75">
      <c r="A15" t="s">
        <v>19</v>
      </c>
      <c r="B15" s="1">
        <v>12687</v>
      </c>
      <c r="C15" s="1">
        <v>12694.12</v>
      </c>
      <c r="D15" s="1">
        <v>14567.56</v>
      </c>
      <c r="E15" s="1">
        <v>13297.82</v>
      </c>
      <c r="F15" s="1">
        <v>12180.22</v>
      </c>
      <c r="G15" s="1">
        <v>13960.84</v>
      </c>
      <c r="H15" s="1">
        <v>8738.18</v>
      </c>
      <c r="I15" s="1">
        <v>9169.93</v>
      </c>
      <c r="J15" s="1">
        <v>10391.29</v>
      </c>
      <c r="K15" s="1">
        <v>12882.58</v>
      </c>
      <c r="L15" s="1">
        <v>11491.82</v>
      </c>
      <c r="M15" s="1">
        <v>11766.14</v>
      </c>
      <c r="N15" s="16">
        <f t="shared" si="0"/>
        <v>143827.5</v>
      </c>
    </row>
    <row r="16" spans="1:14" ht="12.75">
      <c r="A16" t="s">
        <v>20</v>
      </c>
      <c r="B16" s="1">
        <v>180043.84</v>
      </c>
      <c r="C16" s="1">
        <v>173265.38</v>
      </c>
      <c r="D16" s="1">
        <v>206145.59</v>
      </c>
      <c r="E16" s="1">
        <v>161125.96</v>
      </c>
      <c r="F16" s="1">
        <v>158039.47</v>
      </c>
      <c r="G16" s="1">
        <v>173416.62</v>
      </c>
      <c r="H16" s="1">
        <v>135076.3</v>
      </c>
      <c r="I16" s="1">
        <v>150366.54</v>
      </c>
      <c r="J16" s="1">
        <v>178897.91</v>
      </c>
      <c r="K16" s="1">
        <v>168379.68</v>
      </c>
      <c r="L16" s="1">
        <v>176023.08</v>
      </c>
      <c r="M16" s="1">
        <v>204224.94</v>
      </c>
      <c r="N16" s="16">
        <f t="shared" si="0"/>
        <v>2065005.3099999998</v>
      </c>
    </row>
    <row r="17" spans="1:14" ht="12.75">
      <c r="A17" t="s">
        <v>21</v>
      </c>
      <c r="B17" s="1">
        <v>15741.37</v>
      </c>
      <c r="C17" s="1">
        <v>16875.03</v>
      </c>
      <c r="D17" s="1">
        <v>16260.5</v>
      </c>
      <c r="E17" s="1">
        <v>17802.47</v>
      </c>
      <c r="F17" s="1">
        <v>17186.58</v>
      </c>
      <c r="G17" s="1">
        <v>20295.18</v>
      </c>
      <c r="H17" s="1">
        <v>15692.09</v>
      </c>
      <c r="I17" s="1">
        <v>18556.12</v>
      </c>
      <c r="J17" s="1">
        <v>21224.66</v>
      </c>
      <c r="K17" s="1">
        <v>16883.21</v>
      </c>
      <c r="L17" s="1">
        <v>15497.8</v>
      </c>
      <c r="M17" s="1">
        <v>19056.09</v>
      </c>
      <c r="N17" s="16">
        <f t="shared" si="0"/>
        <v>211071.09999999998</v>
      </c>
    </row>
    <row r="18" spans="1:14" ht="12.75">
      <c r="A18" t="s">
        <v>22</v>
      </c>
      <c r="B18" s="1">
        <v>206317.24</v>
      </c>
      <c r="C18" s="1">
        <v>208001.37</v>
      </c>
      <c r="D18" s="1">
        <v>213686.48</v>
      </c>
      <c r="E18" s="1">
        <v>200333</v>
      </c>
      <c r="F18" s="1">
        <v>184835.67</v>
      </c>
      <c r="G18" s="1">
        <v>250970.7</v>
      </c>
      <c r="H18" s="1">
        <v>159409.8</v>
      </c>
      <c r="I18" s="1">
        <v>189279.7</v>
      </c>
      <c r="J18" s="1">
        <v>206322.61</v>
      </c>
      <c r="K18" s="1">
        <v>204804.99</v>
      </c>
      <c r="L18" s="1">
        <v>223239.09</v>
      </c>
      <c r="M18" s="1">
        <v>250460.73</v>
      </c>
      <c r="N18" s="16">
        <f t="shared" si="0"/>
        <v>2497661.38</v>
      </c>
    </row>
    <row r="19" spans="1:14" ht="12.75">
      <c r="A19" t="s">
        <v>23</v>
      </c>
      <c r="B19" s="1">
        <v>22434.45</v>
      </c>
      <c r="C19" s="1">
        <v>27106.84</v>
      </c>
      <c r="D19" s="1">
        <v>23241.85</v>
      </c>
      <c r="E19" s="1">
        <v>22049.18</v>
      </c>
      <c r="F19" s="1">
        <v>20692.37</v>
      </c>
      <c r="G19" s="1">
        <v>46359.05</v>
      </c>
      <c r="H19" s="1">
        <v>29338.65</v>
      </c>
      <c r="I19" s="1">
        <v>23274.8</v>
      </c>
      <c r="J19" s="1">
        <v>26442.25</v>
      </c>
      <c r="K19" s="1">
        <v>21010.5</v>
      </c>
      <c r="L19" s="1">
        <v>24885.03</v>
      </c>
      <c r="M19" s="1">
        <v>26907.37</v>
      </c>
      <c r="N19" s="16">
        <f t="shared" si="0"/>
        <v>313742.33999999997</v>
      </c>
    </row>
    <row r="20" spans="1:14" ht="12.75">
      <c r="A20" t="s">
        <v>24</v>
      </c>
      <c r="B20" s="1">
        <v>71949.24</v>
      </c>
      <c r="C20" s="1">
        <v>29716.66</v>
      </c>
      <c r="D20" s="1">
        <v>73331.4</v>
      </c>
      <c r="E20" s="1">
        <v>40820.25</v>
      </c>
      <c r="F20" s="1">
        <v>30070.35</v>
      </c>
      <c r="G20" s="1">
        <v>27384.25</v>
      </c>
      <c r="H20" s="1">
        <v>367106.7</v>
      </c>
      <c r="I20" s="1">
        <v>22906.71</v>
      </c>
      <c r="J20" s="1">
        <v>32686.47</v>
      </c>
      <c r="K20" s="1">
        <v>29559.6</v>
      </c>
      <c r="L20" s="1">
        <v>25458.9</v>
      </c>
      <c r="M20" s="1">
        <v>26592.97</v>
      </c>
      <c r="N20" s="16">
        <f t="shared" si="0"/>
        <v>777583.5</v>
      </c>
    </row>
    <row r="21" spans="1:14" ht="12.75">
      <c r="A21" t="s">
        <v>25</v>
      </c>
      <c r="B21" s="1">
        <v>2876971.65</v>
      </c>
      <c r="C21" s="1">
        <v>2927201.86</v>
      </c>
      <c r="D21" s="1">
        <v>3086389.02</v>
      </c>
      <c r="E21" s="1">
        <v>2716931.56</v>
      </c>
      <c r="F21" s="1">
        <v>2641636.38</v>
      </c>
      <c r="G21" s="1">
        <v>3390236.28</v>
      </c>
      <c r="H21" s="1">
        <v>2215454.39</v>
      </c>
      <c r="I21" s="1">
        <v>2315310.84</v>
      </c>
      <c r="J21" s="1">
        <v>2858071.68</v>
      </c>
      <c r="K21" s="1">
        <v>2501939.97</v>
      </c>
      <c r="L21" s="1">
        <v>2648738.23</v>
      </c>
      <c r="M21" s="1">
        <v>2843388.43</v>
      </c>
      <c r="N21" s="16">
        <f t="shared" si="0"/>
        <v>33022270.29</v>
      </c>
    </row>
    <row r="22" spans="1:14" ht="12.75">
      <c r="A22" t="s">
        <v>26</v>
      </c>
      <c r="B22" s="1">
        <v>68844.07</v>
      </c>
      <c r="C22" s="1">
        <v>65904.93</v>
      </c>
      <c r="D22" s="1">
        <v>74900.73</v>
      </c>
      <c r="E22" s="1">
        <v>59976.07</v>
      </c>
      <c r="F22" s="1">
        <v>59552.56</v>
      </c>
      <c r="G22" s="1">
        <v>80075.38</v>
      </c>
      <c r="H22" s="1">
        <v>57278.83</v>
      </c>
      <c r="I22" s="1">
        <v>56655.62</v>
      </c>
      <c r="J22" s="1">
        <v>76094.23</v>
      </c>
      <c r="K22" s="1">
        <v>71290.21</v>
      </c>
      <c r="L22" s="1">
        <v>69502.63</v>
      </c>
      <c r="M22" s="1">
        <v>79896.72</v>
      </c>
      <c r="N22" s="16">
        <f t="shared" si="0"/>
        <v>819971.98</v>
      </c>
    </row>
    <row r="23" ht="12.75">
      <c r="B23" s="17"/>
    </row>
    <row r="24" spans="1:14" ht="12.75">
      <c r="A24" t="s">
        <v>9</v>
      </c>
      <c r="B24" s="18">
        <f aca="true" t="shared" si="1" ref="B24:M24">SUM(B6:B23)</f>
        <v>19260867.990000002</v>
      </c>
      <c r="C24" s="18">
        <f t="shared" si="1"/>
        <v>19361531.93</v>
      </c>
      <c r="D24" s="18">
        <f t="shared" si="1"/>
        <v>20233553.83</v>
      </c>
      <c r="E24" s="18">
        <f t="shared" si="1"/>
        <v>19359289.13</v>
      </c>
      <c r="F24" s="18">
        <f t="shared" si="1"/>
        <v>18697798.279999997</v>
      </c>
      <c r="G24" s="18">
        <f t="shared" si="1"/>
        <v>22990488.28</v>
      </c>
      <c r="H24" s="18">
        <f t="shared" si="1"/>
        <v>17156046.639999997</v>
      </c>
      <c r="I24" s="18">
        <f t="shared" si="1"/>
        <v>17304235.52</v>
      </c>
      <c r="J24" s="18">
        <f t="shared" si="1"/>
        <v>20662729.24</v>
      </c>
      <c r="K24" s="18">
        <f t="shared" si="1"/>
        <v>18735077.05</v>
      </c>
      <c r="L24" s="18">
        <f t="shared" si="1"/>
        <v>19274142.38</v>
      </c>
      <c r="M24" s="18">
        <f t="shared" si="1"/>
        <v>19798435.939999998</v>
      </c>
      <c r="N24" s="18">
        <f>SUM(N6:N22)</f>
        <v>232834196.20999995</v>
      </c>
    </row>
    <row r="26" spans="1:14" ht="15">
      <c r="A26" s="19" t="s">
        <v>40</v>
      </c>
      <c r="B26" s="1">
        <v>145483.25</v>
      </c>
      <c r="C26" s="1">
        <v>146263.8</v>
      </c>
      <c r="D26" s="1">
        <v>152842.19</v>
      </c>
      <c r="E26" s="1">
        <v>146203.45</v>
      </c>
      <c r="F26" s="1">
        <v>141218.7</v>
      </c>
      <c r="G26" s="1">
        <v>173667.97</v>
      </c>
      <c r="H26" s="1">
        <v>129581.33</v>
      </c>
      <c r="I26" s="1">
        <v>130704.64</v>
      </c>
      <c r="J26" s="1">
        <v>156079.43</v>
      </c>
      <c r="K26" s="1">
        <v>141592.99</v>
      </c>
      <c r="L26" s="1">
        <v>145702.8</v>
      </c>
      <c r="M26" s="1">
        <v>149586.64</v>
      </c>
      <c r="N26" s="20"/>
    </row>
    <row r="27" ht="12.75">
      <c r="A27" s="21"/>
    </row>
    <row r="28" spans="13:14" ht="13.5" thickBot="1">
      <c r="M28" s="22" t="s">
        <v>41</v>
      </c>
      <c r="N28" s="23">
        <f>N24+N26</f>
        <v>232834196.20999995</v>
      </c>
    </row>
    <row r="29" ht="13.5" thickTop="1">
      <c r="C29" s="19"/>
    </row>
    <row r="39" ht="12.75">
      <c r="A39" t="str">
        <f ca="1">CELL("filename")</f>
        <v>S:\Div - Adm Svc\Distribution &amp; Statistics\Distributions\WEB\[Consolidated_Tax_08.xls]LIQ TAX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3.00390625" style="0" customWidth="1"/>
    <col min="2" max="2" width="14.00390625" style="0" bestFit="1" customWidth="1"/>
    <col min="3" max="8" width="13.8515625" style="0" bestFit="1" customWidth="1"/>
    <col min="9" max="9" width="14.00390625" style="0" bestFit="1" customWidth="1"/>
    <col min="10" max="13" width="13.8515625" style="0" bestFit="1" customWidth="1"/>
    <col min="14" max="14" width="16.00390625" style="0" bestFit="1" customWidth="1"/>
  </cols>
  <sheetData>
    <row r="2" ht="20.25">
      <c r="A2" s="24" t="s">
        <v>256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2:4" ht="12.75">
      <c r="B5" s="16"/>
      <c r="C5" s="16"/>
      <c r="D5" s="16"/>
    </row>
    <row r="6" spans="1:14" ht="12.75">
      <c r="A6" t="s">
        <v>10</v>
      </c>
      <c r="B6" s="16">
        <v>1382858.42</v>
      </c>
      <c r="C6" s="16">
        <v>1393802.74</v>
      </c>
      <c r="D6" s="1">
        <v>1402298.09</v>
      </c>
      <c r="E6" s="16">
        <v>1323176.84</v>
      </c>
      <c r="F6" s="16">
        <v>1300330.8</v>
      </c>
      <c r="G6" s="16">
        <v>1489234.07</v>
      </c>
      <c r="H6" s="16">
        <v>1037713.18</v>
      </c>
      <c r="I6" s="16">
        <v>1115877.64</v>
      </c>
      <c r="J6" s="16">
        <v>1396575.72</v>
      </c>
      <c r="K6" s="5">
        <v>1274987.46</v>
      </c>
      <c r="L6" s="16">
        <v>1290456.83</v>
      </c>
      <c r="M6" s="16">
        <v>1335425.18</v>
      </c>
      <c r="N6" s="16">
        <f>SUM(B6:M6)</f>
        <v>15742736.97</v>
      </c>
    </row>
    <row r="7" spans="1:14" ht="12.75">
      <c r="A7" t="s">
        <v>11</v>
      </c>
      <c r="B7" s="16">
        <v>398690.16</v>
      </c>
      <c r="C7" s="16">
        <v>376111.78</v>
      </c>
      <c r="D7" s="1">
        <v>412941.84</v>
      </c>
      <c r="E7" s="16">
        <v>370341.86</v>
      </c>
      <c r="F7" s="16">
        <v>369416.61</v>
      </c>
      <c r="G7" s="16">
        <v>508371.53</v>
      </c>
      <c r="H7" s="16">
        <v>350087.27</v>
      </c>
      <c r="I7" s="16">
        <v>343037.96</v>
      </c>
      <c r="J7" s="16">
        <v>469861.02</v>
      </c>
      <c r="K7" s="5">
        <v>438710.57</v>
      </c>
      <c r="L7" s="16">
        <v>413970.41</v>
      </c>
      <c r="M7" s="16">
        <v>448088.32</v>
      </c>
      <c r="N7" s="16">
        <f aca="true" t="shared" si="0" ref="N7:N22">SUM(B7:M7)</f>
        <v>4899629.33</v>
      </c>
    </row>
    <row r="8" spans="1:14" ht="12.75">
      <c r="A8" t="s">
        <v>12</v>
      </c>
      <c r="B8" s="16">
        <v>48844236.41</v>
      </c>
      <c r="C8" s="16">
        <v>48835745.8</v>
      </c>
      <c r="D8" s="1">
        <v>51469921.25000001</v>
      </c>
      <c r="E8" s="16">
        <v>49946874.21000002</v>
      </c>
      <c r="F8" s="16">
        <v>48298431.32</v>
      </c>
      <c r="G8" s="16">
        <v>59675762.00000001</v>
      </c>
      <c r="H8" s="16">
        <v>44659629.190000005</v>
      </c>
      <c r="I8" s="16">
        <v>45149184.27</v>
      </c>
      <c r="J8" s="16">
        <v>53747087.630000025</v>
      </c>
      <c r="K8" s="5">
        <v>48336827.550000004</v>
      </c>
      <c r="L8" s="16">
        <v>49602090.39999999</v>
      </c>
      <c r="M8" s="16">
        <v>50426257.94000001</v>
      </c>
      <c r="N8" s="16">
        <f t="shared" si="0"/>
        <v>598992047.9700001</v>
      </c>
    </row>
    <row r="9" spans="1:14" ht="12.75">
      <c r="A9" t="s">
        <v>13</v>
      </c>
      <c r="B9" s="16">
        <v>1373306.62</v>
      </c>
      <c r="C9" s="16">
        <v>1373306.62</v>
      </c>
      <c r="D9" s="1">
        <v>1373306.62</v>
      </c>
      <c r="E9" s="16">
        <v>1373306.62</v>
      </c>
      <c r="F9" s="16">
        <v>1373306.62</v>
      </c>
      <c r="G9" s="16">
        <v>1373306.62</v>
      </c>
      <c r="H9" s="16">
        <v>1373306.62</v>
      </c>
      <c r="I9" s="16">
        <v>1373306.62</v>
      </c>
      <c r="J9" s="16">
        <v>1373306.62</v>
      </c>
      <c r="K9" s="5">
        <v>1373306.62</v>
      </c>
      <c r="L9" s="16">
        <v>1373306.62</v>
      </c>
      <c r="M9" s="16">
        <v>1373306.62</v>
      </c>
      <c r="N9" s="16">
        <f t="shared" si="0"/>
        <v>16479679.440000005</v>
      </c>
    </row>
    <row r="10" spans="1:14" ht="12.75">
      <c r="A10" t="s">
        <v>14</v>
      </c>
      <c r="B10" s="16">
        <v>1438898.17</v>
      </c>
      <c r="C10" s="16">
        <v>1548043.75</v>
      </c>
      <c r="D10" s="1">
        <v>1517848.68</v>
      </c>
      <c r="E10" s="16">
        <v>1675590.37</v>
      </c>
      <c r="F10" s="16">
        <v>1344130.57</v>
      </c>
      <c r="G10" s="16">
        <v>1706278.54</v>
      </c>
      <c r="H10" s="16">
        <v>1305626.11</v>
      </c>
      <c r="I10" s="16">
        <v>1301726.19</v>
      </c>
      <c r="J10" s="16">
        <v>1570515.93</v>
      </c>
      <c r="K10" s="5">
        <v>1454782.43</v>
      </c>
      <c r="L10" s="16">
        <v>1563505.41</v>
      </c>
      <c r="M10" s="16">
        <v>1692948.38</v>
      </c>
      <c r="N10" s="16">
        <f t="shared" si="0"/>
        <v>18119894.529999997</v>
      </c>
    </row>
    <row r="11" spans="1:14" ht="12.75">
      <c r="A11" t="s">
        <v>15</v>
      </c>
      <c r="B11" s="16">
        <v>95827.79</v>
      </c>
      <c r="C11" s="16">
        <v>95827.79</v>
      </c>
      <c r="D11" s="1">
        <v>95827.79</v>
      </c>
      <c r="E11" s="16">
        <v>95827.79</v>
      </c>
      <c r="F11" s="16">
        <v>95827.79</v>
      </c>
      <c r="G11" s="16">
        <v>95827.79</v>
      </c>
      <c r="H11" s="16">
        <v>95827.79</v>
      </c>
      <c r="I11" s="16">
        <v>95827.79</v>
      </c>
      <c r="J11" s="16">
        <v>95827.79</v>
      </c>
      <c r="K11" s="5">
        <v>95827.79</v>
      </c>
      <c r="L11" s="16">
        <v>95827.79</v>
      </c>
      <c r="M11" s="16">
        <v>95827.79</v>
      </c>
      <c r="N11" s="16">
        <f t="shared" si="0"/>
        <v>1149933.4800000002</v>
      </c>
    </row>
    <row r="12" spans="1:14" ht="12.75">
      <c r="A12" t="s">
        <v>16</v>
      </c>
      <c r="B12" s="16">
        <v>616203.17</v>
      </c>
      <c r="C12" s="16">
        <v>527226.99</v>
      </c>
      <c r="D12" s="1">
        <v>342147.39</v>
      </c>
      <c r="E12" s="16">
        <v>317636.19</v>
      </c>
      <c r="F12" s="16">
        <v>347236.27</v>
      </c>
      <c r="G12" s="16">
        <v>378655.13</v>
      </c>
      <c r="H12" s="16">
        <v>333955.39</v>
      </c>
      <c r="I12" s="16">
        <v>292281.23</v>
      </c>
      <c r="J12" s="16">
        <v>365805.23</v>
      </c>
      <c r="K12" s="5">
        <v>538634.1</v>
      </c>
      <c r="L12" s="16">
        <v>455046.53</v>
      </c>
      <c r="M12" s="16">
        <v>261831.98</v>
      </c>
      <c r="N12" s="16">
        <f t="shared" si="0"/>
        <v>4776659.600000001</v>
      </c>
    </row>
    <row r="13" spans="1:14" ht="12.75">
      <c r="A13" t="s">
        <v>17</v>
      </c>
      <c r="B13" s="16">
        <v>582951.94</v>
      </c>
      <c r="C13" s="16">
        <v>740035.56</v>
      </c>
      <c r="D13" s="1">
        <v>742779.15</v>
      </c>
      <c r="E13" s="16">
        <v>658728.19</v>
      </c>
      <c r="F13" s="16">
        <v>632807.07</v>
      </c>
      <c r="G13" s="16">
        <v>650736.73</v>
      </c>
      <c r="H13" s="16">
        <v>592135.51</v>
      </c>
      <c r="I13" s="16">
        <v>472592.18</v>
      </c>
      <c r="J13" s="16">
        <v>739572.03</v>
      </c>
      <c r="K13" s="5">
        <v>709404.07</v>
      </c>
      <c r="L13" s="16">
        <v>797607.63</v>
      </c>
      <c r="M13" s="16">
        <v>1012239.8</v>
      </c>
      <c r="N13" s="16">
        <f t="shared" si="0"/>
        <v>8331589.859999999</v>
      </c>
    </row>
    <row r="14" spans="1:14" ht="12.75">
      <c r="A14" t="s">
        <v>18</v>
      </c>
      <c r="B14" s="16">
        <v>240102.29</v>
      </c>
      <c r="C14" s="16">
        <v>240102.29</v>
      </c>
      <c r="D14" s="1">
        <v>240102.29</v>
      </c>
      <c r="E14" s="16">
        <v>240102.29</v>
      </c>
      <c r="F14" s="16">
        <v>240102.29</v>
      </c>
      <c r="G14" s="16">
        <v>240102.29</v>
      </c>
      <c r="H14" s="16">
        <v>240102.29</v>
      </c>
      <c r="I14" s="16">
        <v>240102.29</v>
      </c>
      <c r="J14" s="16">
        <v>240102.29</v>
      </c>
      <c r="K14" s="5">
        <v>240102.29</v>
      </c>
      <c r="L14" s="16">
        <v>240102.29</v>
      </c>
      <c r="M14" s="16">
        <v>240102.29</v>
      </c>
      <c r="N14" s="16">
        <f t="shared" si="0"/>
        <v>2881227.48</v>
      </c>
    </row>
    <row r="15" spans="1:14" ht="12.75">
      <c r="A15" t="s">
        <v>19</v>
      </c>
      <c r="B15" s="16">
        <v>115757.62</v>
      </c>
      <c r="C15" s="16">
        <v>115757.62</v>
      </c>
      <c r="D15" s="1">
        <v>115757.62</v>
      </c>
      <c r="E15" s="16">
        <v>115757.62</v>
      </c>
      <c r="F15" s="16">
        <v>115757.62</v>
      </c>
      <c r="G15" s="16">
        <v>115757.62</v>
      </c>
      <c r="H15" s="16">
        <v>115757.62</v>
      </c>
      <c r="I15" s="16">
        <v>115757.62</v>
      </c>
      <c r="J15" s="16">
        <v>115757.62</v>
      </c>
      <c r="K15" s="5">
        <v>115757.62</v>
      </c>
      <c r="L15" s="16">
        <v>115757.62</v>
      </c>
      <c r="M15" s="16">
        <v>115757.62</v>
      </c>
      <c r="N15" s="16">
        <f t="shared" si="0"/>
        <v>1389091.44</v>
      </c>
    </row>
    <row r="16" spans="1:14" ht="12.75">
      <c r="A16" t="s">
        <v>20</v>
      </c>
      <c r="B16" s="16">
        <v>1020700.84</v>
      </c>
      <c r="C16" s="16">
        <v>1020700.84</v>
      </c>
      <c r="D16" s="1">
        <v>1020700.84</v>
      </c>
      <c r="E16" s="16">
        <v>1020700.84</v>
      </c>
      <c r="F16" s="16">
        <v>1020700.84</v>
      </c>
      <c r="G16" s="16">
        <v>1020700.84</v>
      </c>
      <c r="H16" s="16">
        <v>1020700.84</v>
      </c>
      <c r="I16" s="16">
        <v>1020700.84</v>
      </c>
      <c r="J16" s="16">
        <v>1020700.84</v>
      </c>
      <c r="K16" s="5">
        <v>1020700.84</v>
      </c>
      <c r="L16" s="16">
        <v>1020700.84</v>
      </c>
      <c r="M16" s="16">
        <v>1020700.84</v>
      </c>
      <c r="N16" s="16">
        <f t="shared" si="0"/>
        <v>12248410.08</v>
      </c>
    </row>
    <row r="17" spans="1:14" ht="12.75">
      <c r="A17" t="s">
        <v>21</v>
      </c>
      <c r="B17" s="16">
        <v>153553.59</v>
      </c>
      <c r="C17" s="16">
        <v>153553.59</v>
      </c>
      <c r="D17" s="1">
        <v>153553.59</v>
      </c>
      <c r="E17" s="16">
        <v>153553.59</v>
      </c>
      <c r="F17" s="16">
        <v>153553.59</v>
      </c>
      <c r="G17" s="16">
        <v>153553.59</v>
      </c>
      <c r="H17" s="16">
        <v>153553.59</v>
      </c>
      <c r="I17" s="16">
        <v>153553.59</v>
      </c>
      <c r="J17" s="16">
        <v>153553.59</v>
      </c>
      <c r="K17" s="5">
        <v>153553.59</v>
      </c>
      <c r="L17" s="16">
        <v>153553.59</v>
      </c>
      <c r="M17" s="16">
        <v>153553.59</v>
      </c>
      <c r="N17" s="16">
        <f t="shared" si="0"/>
        <v>1842643.0800000003</v>
      </c>
    </row>
    <row r="18" spans="1:14" ht="12.75">
      <c r="A18" t="s">
        <v>22</v>
      </c>
      <c r="B18" s="16">
        <v>665889.59</v>
      </c>
      <c r="C18" s="16">
        <v>675235.87</v>
      </c>
      <c r="D18" s="1">
        <v>677319.63</v>
      </c>
      <c r="E18" s="16">
        <v>637385.87</v>
      </c>
      <c r="F18" s="16">
        <v>585661.46</v>
      </c>
      <c r="G18" s="16">
        <v>804152.7</v>
      </c>
      <c r="H18" s="16">
        <v>522408.15</v>
      </c>
      <c r="I18" s="16">
        <v>603893.87</v>
      </c>
      <c r="J18" s="16">
        <v>657066.1</v>
      </c>
      <c r="K18" s="5">
        <v>650346.47</v>
      </c>
      <c r="L18" s="16">
        <v>729114.71</v>
      </c>
      <c r="M18" s="16">
        <v>825270.47</v>
      </c>
      <c r="N18" s="16">
        <f t="shared" si="0"/>
        <v>8033744.89</v>
      </c>
    </row>
    <row r="19" spans="1:14" ht="12.75">
      <c r="A19" t="s">
        <v>23</v>
      </c>
      <c r="B19" s="16">
        <v>181994.64</v>
      </c>
      <c r="C19" s="16">
        <v>181994.64</v>
      </c>
      <c r="D19" s="1">
        <v>181994.64</v>
      </c>
      <c r="E19" s="16">
        <v>181994.64</v>
      </c>
      <c r="F19" s="16">
        <v>181994.64</v>
      </c>
      <c r="G19" s="16">
        <v>181994.64</v>
      </c>
      <c r="H19" s="16">
        <v>181994.64</v>
      </c>
      <c r="I19" s="16">
        <v>181994.64</v>
      </c>
      <c r="J19" s="16">
        <v>181994.64</v>
      </c>
      <c r="K19" s="5">
        <v>181994.64</v>
      </c>
      <c r="L19" s="16">
        <v>181994.64</v>
      </c>
      <c r="M19" s="16">
        <v>181994.64</v>
      </c>
      <c r="N19" s="16">
        <f t="shared" si="0"/>
        <v>2183935.6800000006</v>
      </c>
    </row>
    <row r="20" spans="1:14" ht="12.75">
      <c r="A20" t="s">
        <v>24</v>
      </c>
      <c r="B20" s="16">
        <v>151376.49</v>
      </c>
      <c r="C20" s="16">
        <v>151376.49</v>
      </c>
      <c r="D20" s="1">
        <v>151376.49</v>
      </c>
      <c r="E20" s="16">
        <v>151376.49</v>
      </c>
      <c r="F20" s="16">
        <v>151376.49</v>
      </c>
      <c r="G20" s="16">
        <v>151376.49</v>
      </c>
      <c r="H20" s="16">
        <v>151376.49</v>
      </c>
      <c r="I20" s="16">
        <v>151376.49</v>
      </c>
      <c r="J20" s="16">
        <v>151376.49</v>
      </c>
      <c r="K20" s="5">
        <v>151376.49</v>
      </c>
      <c r="L20" s="16">
        <v>151376.49</v>
      </c>
      <c r="M20" s="16">
        <v>151376.49</v>
      </c>
      <c r="N20" s="16">
        <f t="shared" si="0"/>
        <v>1816517.88</v>
      </c>
    </row>
    <row r="21" spans="1:14" ht="12.75">
      <c r="A21" t="s">
        <v>25</v>
      </c>
      <c r="B21" s="16">
        <v>9856317.49</v>
      </c>
      <c r="C21" s="16">
        <v>10051332.25</v>
      </c>
      <c r="D21" s="1">
        <v>10629175.16</v>
      </c>
      <c r="E21" s="16">
        <v>9189861.04</v>
      </c>
      <c r="F21" s="16">
        <v>8932811.24</v>
      </c>
      <c r="G21" s="16">
        <v>11627024.65</v>
      </c>
      <c r="H21" s="16">
        <v>7584599.13</v>
      </c>
      <c r="I21" s="16">
        <v>7509910.9</v>
      </c>
      <c r="J21" s="16">
        <v>9926685.67</v>
      </c>
      <c r="K21" s="5">
        <v>8375753.47</v>
      </c>
      <c r="L21" s="16">
        <v>9010578.45</v>
      </c>
      <c r="M21" s="16">
        <v>9647742.68</v>
      </c>
      <c r="N21" s="16">
        <f t="shared" si="0"/>
        <v>112341792.13</v>
      </c>
    </row>
    <row r="22" spans="1:14" ht="12.75">
      <c r="A22" t="s">
        <v>26</v>
      </c>
      <c r="B22" s="16">
        <v>264295.21</v>
      </c>
      <c r="C22" s="16">
        <v>264295.21</v>
      </c>
      <c r="D22" s="16">
        <v>264295.21</v>
      </c>
      <c r="E22" s="16">
        <v>264295.21</v>
      </c>
      <c r="F22" s="16">
        <v>264295.21</v>
      </c>
      <c r="G22" s="16">
        <v>264295.21</v>
      </c>
      <c r="H22" s="16">
        <v>264295.21</v>
      </c>
      <c r="I22" s="16">
        <v>264295.21</v>
      </c>
      <c r="J22" s="16">
        <v>264295.21</v>
      </c>
      <c r="K22" s="74">
        <v>264295.21</v>
      </c>
      <c r="L22" s="16">
        <v>264295.21</v>
      </c>
      <c r="M22" s="16">
        <v>264295.21</v>
      </c>
      <c r="N22" s="16">
        <f t="shared" si="0"/>
        <v>3171542.52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8">
        <f>SUM(B6:B23)</f>
        <v>67382960.44</v>
      </c>
      <c r="C24" s="18">
        <f aca="true" t="shared" si="1" ref="C24:M24">SUM(C6:C23)</f>
        <v>67744449.83</v>
      </c>
      <c r="D24" s="18">
        <f t="shared" si="1"/>
        <v>70791346.28</v>
      </c>
      <c r="E24" s="18">
        <f t="shared" si="1"/>
        <v>67716509.66000001</v>
      </c>
      <c r="F24" s="18">
        <f t="shared" si="1"/>
        <v>65407740.430000015</v>
      </c>
      <c r="G24" s="18">
        <f t="shared" si="1"/>
        <v>80437130.44</v>
      </c>
      <c r="H24" s="18">
        <f t="shared" si="1"/>
        <v>59983069.02000001</v>
      </c>
      <c r="I24" s="18">
        <f t="shared" si="1"/>
        <v>60385419.33</v>
      </c>
      <c r="J24" s="18">
        <f t="shared" si="1"/>
        <v>72470084.42000002</v>
      </c>
      <c r="K24" s="18">
        <f t="shared" si="1"/>
        <v>65376361.21000001</v>
      </c>
      <c r="L24" s="18">
        <f t="shared" si="1"/>
        <v>67459285.46</v>
      </c>
      <c r="M24" s="18">
        <f t="shared" si="1"/>
        <v>69246719.84</v>
      </c>
      <c r="N24" s="18">
        <f>SUM(N6:N22)</f>
        <v>814401076.3600003</v>
      </c>
    </row>
    <row r="26" spans="1:14" ht="12.75">
      <c r="A26" s="19" t="s">
        <v>40</v>
      </c>
      <c r="B26" s="16">
        <v>509191.17</v>
      </c>
      <c r="C26" s="16">
        <v>511922.82</v>
      </c>
      <c r="D26" s="16">
        <v>534947.19</v>
      </c>
      <c r="E26" s="16">
        <v>511711.63</v>
      </c>
      <c r="F26" s="16">
        <v>494265.04</v>
      </c>
      <c r="G26" s="16">
        <v>607837.23</v>
      </c>
      <c r="H26" s="16">
        <v>453272.55</v>
      </c>
      <c r="I26" s="16">
        <v>457883.23</v>
      </c>
      <c r="J26" s="16">
        <v>546062.6</v>
      </c>
      <c r="K26" s="16">
        <v>494322.21</v>
      </c>
      <c r="L26" s="16">
        <v>509767.9</v>
      </c>
      <c r="M26" s="16">
        <v>523748.25</v>
      </c>
      <c r="N26" s="16"/>
    </row>
    <row r="28" spans="7:14" ht="12.75">
      <c r="G28" s="16"/>
      <c r="K28" s="25" t="s">
        <v>42</v>
      </c>
      <c r="L28" s="26"/>
      <c r="M28" s="26"/>
      <c r="N28" s="27">
        <f>N24+N26</f>
        <v>814401076.3600003</v>
      </c>
    </row>
    <row r="29" spans="11:14" ht="15">
      <c r="K29" s="28" t="s">
        <v>43</v>
      </c>
      <c r="L29" s="22"/>
      <c r="M29" s="22"/>
      <c r="N29" s="29">
        <v>0</v>
      </c>
    </row>
    <row r="30" spans="11:14" ht="13.5" thickBot="1">
      <c r="K30" s="30" t="s">
        <v>44</v>
      </c>
      <c r="L30" s="31"/>
      <c r="M30" s="31"/>
      <c r="N30" s="32">
        <f>SUM(N28:N29)</f>
        <v>814401076.3600003</v>
      </c>
    </row>
    <row r="31" ht="13.5" thickTop="1"/>
    <row r="39" ht="12.75">
      <c r="A39" t="str">
        <f ca="1">CELL("filename")</f>
        <v>S:\Div - Adm Svc\Distribution &amp; Statistics\Distributions\WEB\[Consolidated_Tax_08.xls]LIQ TAX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6" sqref="M36"/>
    </sheetView>
  </sheetViews>
  <sheetFormatPr defaultColWidth="9.140625" defaultRowHeight="12.75"/>
  <cols>
    <col min="1" max="1" width="23.28125" style="0" customWidth="1"/>
    <col min="2" max="13" width="14.00390625" style="0" bestFit="1" customWidth="1"/>
    <col min="14" max="14" width="15.00390625" style="0" bestFit="1" customWidth="1"/>
    <col min="15" max="15" width="16.00390625" style="0" bestFit="1" customWidth="1"/>
  </cols>
  <sheetData>
    <row r="2" ht="20.25">
      <c r="A2" s="33" t="s">
        <v>257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26108.5</v>
      </c>
      <c r="C6" s="16">
        <v>30072.23</v>
      </c>
      <c r="D6" s="1">
        <v>28544.43</v>
      </c>
      <c r="E6" s="16">
        <v>32978</v>
      </c>
      <c r="F6" s="1">
        <v>26896.88</v>
      </c>
      <c r="G6" s="16">
        <v>24038.25</v>
      </c>
      <c r="H6" s="16">
        <v>23696.93</v>
      </c>
      <c r="I6" s="1">
        <v>28729.13</v>
      </c>
      <c r="J6" s="16">
        <v>27974.36</v>
      </c>
      <c r="K6" s="16">
        <v>28265.23</v>
      </c>
      <c r="L6" s="16">
        <v>25689.66</v>
      </c>
      <c r="M6" s="16">
        <v>32731.65</v>
      </c>
      <c r="N6" s="16">
        <f>SUM(B6:M6)</f>
        <v>335725.25</v>
      </c>
    </row>
    <row r="7" spans="1:14" ht="12.75">
      <c r="A7" t="s">
        <v>11</v>
      </c>
      <c r="B7" s="16">
        <v>12384.81</v>
      </c>
      <c r="C7" s="16">
        <v>14265.04</v>
      </c>
      <c r="D7" s="1">
        <v>13540.31</v>
      </c>
      <c r="E7" s="16">
        <v>15643.42</v>
      </c>
      <c r="F7" s="1">
        <v>12758.78</v>
      </c>
      <c r="G7" s="16">
        <v>11402.76</v>
      </c>
      <c r="H7" s="16">
        <v>11240.86</v>
      </c>
      <c r="I7" s="1">
        <v>13627.93</v>
      </c>
      <c r="J7" s="16">
        <v>13269.89</v>
      </c>
      <c r="K7" s="16">
        <v>13407.87</v>
      </c>
      <c r="L7" s="16">
        <v>12100.93</v>
      </c>
      <c r="M7" s="16">
        <v>15418</v>
      </c>
      <c r="N7" s="16">
        <f aca="true" t="shared" si="0" ref="N7:N21">SUM(B7:M7)</f>
        <v>159060.6</v>
      </c>
    </row>
    <row r="8" spans="1:14" ht="12.75">
      <c r="A8" t="s">
        <v>12</v>
      </c>
      <c r="B8" s="16">
        <v>848324.69</v>
      </c>
      <c r="C8" s="16">
        <v>977115.29</v>
      </c>
      <c r="D8" s="1">
        <v>927473.67</v>
      </c>
      <c r="E8" s="16">
        <v>1071530.45</v>
      </c>
      <c r="F8" s="1">
        <v>873941.02</v>
      </c>
      <c r="G8" s="16">
        <v>781057.51</v>
      </c>
      <c r="H8" s="16">
        <v>769967.33</v>
      </c>
      <c r="I8" s="1">
        <v>933474.94</v>
      </c>
      <c r="J8" s="16">
        <v>908950.67</v>
      </c>
      <c r="K8" s="16">
        <v>918401.64</v>
      </c>
      <c r="L8" s="16">
        <v>869770.91</v>
      </c>
      <c r="M8" s="16">
        <v>1108190.45</v>
      </c>
      <c r="N8" s="16">
        <f t="shared" si="0"/>
        <v>10988198.569999998</v>
      </c>
    </row>
    <row r="9" spans="1:14" ht="12.75">
      <c r="A9" t="s">
        <v>13</v>
      </c>
      <c r="B9" s="16">
        <v>23424.85</v>
      </c>
      <c r="C9" s="16">
        <v>26981.15</v>
      </c>
      <c r="D9" s="1">
        <v>25610.39</v>
      </c>
      <c r="E9" s="16">
        <v>29588.24</v>
      </c>
      <c r="F9" s="1">
        <v>24132.19</v>
      </c>
      <c r="G9" s="16">
        <v>21567.39</v>
      </c>
      <c r="H9" s="16">
        <v>21261.16</v>
      </c>
      <c r="I9" s="1">
        <v>25776.11</v>
      </c>
      <c r="J9" s="16">
        <v>25098.92</v>
      </c>
      <c r="K9" s="16">
        <v>25359.89</v>
      </c>
      <c r="L9" s="16">
        <v>23306.41</v>
      </c>
      <c r="M9" s="16">
        <v>29695.11</v>
      </c>
      <c r="N9" s="16">
        <f t="shared" si="0"/>
        <v>301801.81</v>
      </c>
    </row>
    <row r="10" spans="1:14" ht="12.75">
      <c r="A10" t="s">
        <v>14</v>
      </c>
      <c r="B10" s="16">
        <v>21872.39</v>
      </c>
      <c r="C10" s="16">
        <v>25193</v>
      </c>
      <c r="D10" s="1">
        <v>23913.09</v>
      </c>
      <c r="E10" s="16">
        <v>27627.31</v>
      </c>
      <c r="F10" s="1">
        <v>22532.86</v>
      </c>
      <c r="G10" s="16">
        <v>20138.04</v>
      </c>
      <c r="H10" s="16">
        <v>19852.1</v>
      </c>
      <c r="I10" s="1">
        <v>24067.82</v>
      </c>
      <c r="J10" s="16">
        <v>23435.51</v>
      </c>
      <c r="K10" s="16">
        <v>23679.19</v>
      </c>
      <c r="L10" s="16">
        <v>22445.68</v>
      </c>
      <c r="M10" s="16">
        <v>28598.44</v>
      </c>
      <c r="N10" s="16">
        <f t="shared" si="0"/>
        <v>283355.43</v>
      </c>
    </row>
    <row r="11" spans="1:14" ht="12.75">
      <c r="A11" t="s">
        <v>15</v>
      </c>
      <c r="B11" s="16">
        <v>571.03</v>
      </c>
      <c r="C11" s="16">
        <v>657.72</v>
      </c>
      <c r="D11" s="1">
        <v>624.31</v>
      </c>
      <c r="E11" s="16">
        <v>721.27</v>
      </c>
      <c r="F11" s="1">
        <v>588.27</v>
      </c>
      <c r="G11" s="16">
        <v>525.75</v>
      </c>
      <c r="H11" s="16">
        <v>518.28</v>
      </c>
      <c r="I11" s="1">
        <v>628.35</v>
      </c>
      <c r="J11" s="16">
        <v>611.84</v>
      </c>
      <c r="K11" s="16">
        <v>618.2</v>
      </c>
      <c r="L11" s="16">
        <v>550.08</v>
      </c>
      <c r="M11" s="16">
        <v>700.87</v>
      </c>
      <c r="N11" s="16">
        <f t="shared" si="0"/>
        <v>7315.97</v>
      </c>
    </row>
    <row r="12" spans="1:14" ht="12.75">
      <c r="A12" t="s">
        <v>16</v>
      </c>
      <c r="B12" s="16">
        <v>660.62</v>
      </c>
      <c r="C12" s="16">
        <v>760.91</v>
      </c>
      <c r="D12" s="1">
        <v>722.26</v>
      </c>
      <c r="E12" s="16">
        <v>834.44</v>
      </c>
      <c r="F12" s="1">
        <v>680.57</v>
      </c>
      <c r="G12" s="16">
        <v>608.24</v>
      </c>
      <c r="H12" s="16">
        <v>599.6</v>
      </c>
      <c r="I12" s="1">
        <v>726.93</v>
      </c>
      <c r="J12" s="16">
        <v>707.83</v>
      </c>
      <c r="K12" s="16">
        <v>715.19</v>
      </c>
      <c r="L12" s="16">
        <v>648.88</v>
      </c>
      <c r="M12" s="16">
        <v>826.75</v>
      </c>
      <c r="N12" s="16">
        <f t="shared" si="0"/>
        <v>8492.220000000001</v>
      </c>
    </row>
    <row r="13" spans="1:14" ht="12.75">
      <c r="A13" t="s">
        <v>17</v>
      </c>
      <c r="B13" s="16">
        <v>8031.96</v>
      </c>
      <c r="C13" s="16">
        <v>9251.35</v>
      </c>
      <c r="D13" s="1">
        <v>8781.34</v>
      </c>
      <c r="E13" s="16">
        <v>10145.28</v>
      </c>
      <c r="F13" s="1">
        <v>8274.49</v>
      </c>
      <c r="G13" s="16">
        <v>7395.07</v>
      </c>
      <c r="H13" s="16">
        <v>7290.07</v>
      </c>
      <c r="I13" s="1">
        <v>8838.16</v>
      </c>
      <c r="J13" s="16">
        <v>8605.97</v>
      </c>
      <c r="K13" s="16">
        <v>8695.45</v>
      </c>
      <c r="L13" s="16">
        <v>8034.05</v>
      </c>
      <c r="M13" s="16">
        <v>10236.33</v>
      </c>
      <c r="N13" s="16">
        <f t="shared" si="0"/>
        <v>103579.52</v>
      </c>
    </row>
    <row r="14" spans="1:14" ht="12.75">
      <c r="A14" t="s">
        <v>18</v>
      </c>
      <c r="B14" s="16">
        <v>2558.77</v>
      </c>
      <c r="C14" s="16">
        <v>2947.24</v>
      </c>
      <c r="D14" s="1">
        <v>2797.5</v>
      </c>
      <c r="E14" s="16">
        <v>3232.02</v>
      </c>
      <c r="F14" s="1">
        <v>2636.04</v>
      </c>
      <c r="G14" s="16">
        <v>2355.87</v>
      </c>
      <c r="H14" s="16">
        <v>2322.42</v>
      </c>
      <c r="I14" s="1">
        <v>2815.61</v>
      </c>
      <c r="J14" s="16">
        <v>2741.63</v>
      </c>
      <c r="K14" s="16">
        <v>2770.14</v>
      </c>
      <c r="L14" s="16">
        <v>2557.71</v>
      </c>
      <c r="M14" s="16">
        <v>3258.82</v>
      </c>
      <c r="N14" s="16">
        <f t="shared" si="0"/>
        <v>32993.770000000004</v>
      </c>
    </row>
    <row r="15" spans="1:14" ht="12.75">
      <c r="A15" t="s">
        <v>19</v>
      </c>
      <c r="B15" s="16">
        <v>1804.03</v>
      </c>
      <c r="C15" s="16">
        <v>2077.92</v>
      </c>
      <c r="D15" s="1">
        <v>1972.35</v>
      </c>
      <c r="E15" s="16">
        <v>2278.7</v>
      </c>
      <c r="F15" s="1">
        <v>1858.51</v>
      </c>
      <c r="G15" s="16">
        <v>1660.99</v>
      </c>
      <c r="H15" s="16">
        <v>1637.4</v>
      </c>
      <c r="I15" s="1">
        <v>1985.11</v>
      </c>
      <c r="J15" s="16">
        <v>1932.96</v>
      </c>
      <c r="K15" s="16">
        <v>1953.06</v>
      </c>
      <c r="L15" s="16">
        <v>1862.09</v>
      </c>
      <c r="M15" s="16">
        <v>2372.52</v>
      </c>
      <c r="N15" s="16">
        <f t="shared" si="0"/>
        <v>23395.64</v>
      </c>
    </row>
    <row r="16" spans="1:14" ht="12.75">
      <c r="A16" t="s">
        <v>20</v>
      </c>
      <c r="B16" s="16">
        <v>24447.9</v>
      </c>
      <c r="C16" s="16">
        <v>28159.52</v>
      </c>
      <c r="D16" s="1">
        <v>26728.9</v>
      </c>
      <c r="E16" s="16">
        <v>30880.48</v>
      </c>
      <c r="F16" s="1">
        <v>25186.14</v>
      </c>
      <c r="G16" s="16">
        <v>22509.33</v>
      </c>
      <c r="H16" s="16">
        <v>22189.72</v>
      </c>
      <c r="I16" s="1">
        <v>26901.85</v>
      </c>
      <c r="J16" s="16">
        <v>26195.08</v>
      </c>
      <c r="K16" s="16">
        <v>26467.45</v>
      </c>
      <c r="L16" s="16">
        <v>24879.67</v>
      </c>
      <c r="M16" s="16">
        <v>31699.62</v>
      </c>
      <c r="N16" s="16">
        <f t="shared" si="0"/>
        <v>316245.66000000003</v>
      </c>
    </row>
    <row r="17" spans="1:14" ht="12.75">
      <c r="A17" t="s">
        <v>21</v>
      </c>
      <c r="B17" s="16">
        <v>1990.46</v>
      </c>
      <c r="C17" s="16">
        <v>2292.64</v>
      </c>
      <c r="D17" s="1">
        <v>2176.17</v>
      </c>
      <c r="E17" s="16">
        <v>2514.17</v>
      </c>
      <c r="F17" s="1">
        <v>2050.56</v>
      </c>
      <c r="G17" s="16">
        <v>1832.62</v>
      </c>
      <c r="H17" s="16">
        <v>1806.6</v>
      </c>
      <c r="I17" s="1">
        <v>2190.25</v>
      </c>
      <c r="J17" s="16">
        <v>2132.7</v>
      </c>
      <c r="K17" s="16">
        <v>2154.88</v>
      </c>
      <c r="L17" s="16">
        <v>1947.99</v>
      </c>
      <c r="M17" s="16">
        <v>2481.96</v>
      </c>
      <c r="N17" s="16">
        <f t="shared" si="0"/>
        <v>25571.000000000004</v>
      </c>
    </row>
    <row r="18" spans="1:14" ht="12.75">
      <c r="A18" t="s">
        <v>22</v>
      </c>
      <c r="B18" s="16">
        <v>20268.8</v>
      </c>
      <c r="C18" s="16">
        <v>23345.96</v>
      </c>
      <c r="D18" s="1">
        <v>22159.89</v>
      </c>
      <c r="E18" s="16">
        <v>25601.8</v>
      </c>
      <c r="F18" s="1">
        <v>20880.85</v>
      </c>
      <c r="G18" s="16">
        <v>18661.61</v>
      </c>
      <c r="H18" s="16">
        <v>18396.63</v>
      </c>
      <c r="I18" s="1">
        <v>22303.28</v>
      </c>
      <c r="J18" s="16">
        <v>21717.33</v>
      </c>
      <c r="K18" s="16">
        <v>21943.14</v>
      </c>
      <c r="L18" s="16">
        <v>20609.4</v>
      </c>
      <c r="M18" s="16">
        <v>26258.81</v>
      </c>
      <c r="N18" s="16">
        <f t="shared" si="0"/>
        <v>262147.5</v>
      </c>
    </row>
    <row r="19" spans="1:14" ht="12.75">
      <c r="A19" t="s">
        <v>23</v>
      </c>
      <c r="B19" s="16">
        <v>3146.99</v>
      </c>
      <c r="C19" s="16">
        <v>3624.76</v>
      </c>
      <c r="D19" s="1">
        <v>3440.61</v>
      </c>
      <c r="E19" s="16">
        <v>3975.01</v>
      </c>
      <c r="F19" s="1">
        <v>3242.02</v>
      </c>
      <c r="G19" s="16">
        <v>2897.45</v>
      </c>
      <c r="H19" s="16">
        <v>2856.31</v>
      </c>
      <c r="I19" s="1">
        <v>3462.87</v>
      </c>
      <c r="J19" s="16">
        <v>3371.89</v>
      </c>
      <c r="K19" s="16">
        <v>3406.95</v>
      </c>
      <c r="L19" s="16">
        <v>3148.73</v>
      </c>
      <c r="M19" s="16">
        <v>4011.86</v>
      </c>
      <c r="N19" s="16">
        <f t="shared" si="0"/>
        <v>40585.450000000004</v>
      </c>
    </row>
    <row r="20" spans="1:14" ht="12.75">
      <c r="A20" t="s">
        <v>24</v>
      </c>
      <c r="B20" s="16">
        <v>1859.69</v>
      </c>
      <c r="C20" s="16">
        <v>2142.02</v>
      </c>
      <c r="D20" s="1">
        <v>2033.2</v>
      </c>
      <c r="E20" s="16">
        <v>2349</v>
      </c>
      <c r="F20" s="1">
        <v>1915.85</v>
      </c>
      <c r="G20" s="16">
        <v>1712.23</v>
      </c>
      <c r="H20" s="16">
        <v>1687.92</v>
      </c>
      <c r="I20" s="1">
        <v>2046.35</v>
      </c>
      <c r="J20" s="16">
        <v>1992.59</v>
      </c>
      <c r="K20" s="16">
        <v>2013.31</v>
      </c>
      <c r="L20" s="16">
        <v>1910.6</v>
      </c>
      <c r="M20" s="16">
        <v>2434.33</v>
      </c>
      <c r="N20" s="16">
        <f t="shared" si="0"/>
        <v>24097.089999999997</v>
      </c>
    </row>
    <row r="21" spans="1:14" ht="12.75">
      <c r="A21" t="s">
        <v>25</v>
      </c>
      <c r="B21" s="16">
        <v>185102.44</v>
      </c>
      <c r="C21" s="16">
        <v>213204.24</v>
      </c>
      <c r="D21" s="16">
        <v>202372.56</v>
      </c>
      <c r="E21" s="16">
        <v>233805.41</v>
      </c>
      <c r="F21" s="1">
        <v>190691.86</v>
      </c>
      <c r="G21" s="16">
        <v>170424.9</v>
      </c>
      <c r="H21" s="16">
        <v>168005.05</v>
      </c>
      <c r="I21" s="1">
        <v>203682.02</v>
      </c>
      <c r="J21" s="16">
        <v>198330.88</v>
      </c>
      <c r="K21" s="16">
        <v>200393.07</v>
      </c>
      <c r="L21" s="16">
        <v>186058.31</v>
      </c>
      <c r="M21" s="16">
        <v>237060.18</v>
      </c>
      <c r="N21" s="16">
        <f t="shared" si="0"/>
        <v>2389130.92</v>
      </c>
    </row>
    <row r="22" spans="1:14" ht="12.75">
      <c r="A22" t="s">
        <v>26</v>
      </c>
      <c r="B22" s="16">
        <v>4317.56</v>
      </c>
      <c r="C22" s="16">
        <v>4973.04</v>
      </c>
      <c r="D22" s="16">
        <v>4720.39</v>
      </c>
      <c r="E22" s="16">
        <v>5453.56</v>
      </c>
      <c r="F22" s="16">
        <v>4447.93</v>
      </c>
      <c r="G22" s="16">
        <v>3975.2</v>
      </c>
      <c r="H22" s="16">
        <v>3918.76</v>
      </c>
      <c r="I22" s="16">
        <v>4750.93</v>
      </c>
      <c r="J22" s="16">
        <v>4626.11</v>
      </c>
      <c r="K22" s="16">
        <v>4674.21</v>
      </c>
      <c r="L22" s="16">
        <v>4268.04</v>
      </c>
      <c r="M22" s="16">
        <v>5437.98</v>
      </c>
      <c r="N22" s="16">
        <f>SUM(B22:M22)</f>
        <v>55563.71000000001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12.75">
      <c r="A24" t="s">
        <v>9</v>
      </c>
      <c r="B24" s="18">
        <f>SUM(B6:B23)</f>
        <v>1186875.49</v>
      </c>
      <c r="C24" s="18">
        <f aca="true" t="shared" si="1" ref="C24:M24">SUM(C6:C23)</f>
        <v>1367064.0299999998</v>
      </c>
      <c r="D24" s="18">
        <f t="shared" si="1"/>
        <v>1297611.3699999999</v>
      </c>
      <c r="E24" s="18">
        <f t="shared" si="1"/>
        <v>1499158.5599999998</v>
      </c>
      <c r="F24" s="18">
        <f t="shared" si="1"/>
        <v>1222714.82</v>
      </c>
      <c r="G24" s="18">
        <f t="shared" si="1"/>
        <v>1092763.2099999997</v>
      </c>
      <c r="H24" s="18">
        <f t="shared" si="1"/>
        <v>1077247.1400000001</v>
      </c>
      <c r="I24" s="18">
        <f t="shared" si="1"/>
        <v>1306007.6400000001</v>
      </c>
      <c r="J24" s="18">
        <f t="shared" si="1"/>
        <v>1271696.16</v>
      </c>
      <c r="K24" s="18">
        <f t="shared" si="1"/>
        <v>1284918.8699999996</v>
      </c>
      <c r="L24" s="18">
        <f t="shared" si="1"/>
        <v>1209789.1400000001</v>
      </c>
      <c r="M24" s="18">
        <f t="shared" si="1"/>
        <v>1541413.6800000004</v>
      </c>
      <c r="N24" s="18">
        <f>SUM(N6:N22)</f>
        <v>15357260.11</v>
      </c>
      <c r="O24" s="1"/>
    </row>
    <row r="25" spans="3:14" ht="12.75">
      <c r="C25" s="1"/>
      <c r="N25" s="16"/>
    </row>
    <row r="26" spans="1:15" ht="12.75">
      <c r="A26" t="s">
        <v>45</v>
      </c>
      <c r="B26" s="1">
        <v>35726.75</v>
      </c>
      <c r="C26" s="1">
        <v>35726.75</v>
      </c>
      <c r="D26" s="1">
        <v>35726.75</v>
      </c>
      <c r="E26" s="1">
        <v>35726.75</v>
      </c>
      <c r="F26" s="1">
        <v>35726.75</v>
      </c>
      <c r="G26" s="1">
        <v>35726.75</v>
      </c>
      <c r="H26" s="1">
        <v>35726.75</v>
      </c>
      <c r="I26" s="1">
        <v>35726.75</v>
      </c>
      <c r="J26" s="1">
        <v>35726.75</v>
      </c>
      <c r="K26" s="1">
        <v>35726.75</v>
      </c>
      <c r="L26" s="1">
        <v>35726.75</v>
      </c>
      <c r="M26" s="1">
        <v>35726.75</v>
      </c>
      <c r="N26" s="16">
        <f>SUM(B26:M26)</f>
        <v>428721</v>
      </c>
      <c r="O26" s="1"/>
    </row>
    <row r="27" spans="1:14" ht="12.75">
      <c r="A27" t="s">
        <v>46</v>
      </c>
      <c r="B27" s="1">
        <v>6434.86</v>
      </c>
      <c r="C27" s="1">
        <v>4975.8</v>
      </c>
      <c r="D27" s="1">
        <v>38887.01</v>
      </c>
      <c r="E27" s="1">
        <v>5600.26</v>
      </c>
      <c r="F27" s="1">
        <v>120066.25</v>
      </c>
      <c r="G27" s="1">
        <v>19196.34</v>
      </c>
      <c r="H27" s="1">
        <f>19208.63+985.05</f>
        <v>20193.68</v>
      </c>
      <c r="I27" s="1">
        <v>18530.88</v>
      </c>
      <c r="J27" s="1">
        <f>22475.84+1355.19</f>
        <v>23831.03</v>
      </c>
      <c r="K27" s="1">
        <v>11681.94</v>
      </c>
      <c r="L27" s="1">
        <v>387.65</v>
      </c>
      <c r="M27" s="1">
        <v>59592.54</v>
      </c>
      <c r="N27" s="16">
        <f>SUM(B27:M27)</f>
        <v>329378.24</v>
      </c>
    </row>
    <row r="28" spans="2:14" ht="12.75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ht="12.75">
      <c r="A29" t="s">
        <v>47</v>
      </c>
      <c r="B29" s="1">
        <v>8557165.7</v>
      </c>
      <c r="C29" s="1">
        <v>9819535.42</v>
      </c>
      <c r="D29" s="1">
        <v>9333104.37</v>
      </c>
      <c r="E29" s="1">
        <v>10748835</v>
      </c>
      <c r="F29" s="1">
        <v>8742940.98</v>
      </c>
      <c r="G29" s="1">
        <v>7885674.7</v>
      </c>
      <c r="H29" s="1">
        <v>7790817.23</v>
      </c>
      <c r="I29" s="1">
        <v>9392140.73</v>
      </c>
      <c r="J29" s="1">
        <v>9150910.36</v>
      </c>
      <c r="K29" s="1">
        <v>9244519.3</v>
      </c>
      <c r="L29" s="1">
        <v>8718611.26</v>
      </c>
      <c r="M29" s="1">
        <v>11038933.03</v>
      </c>
      <c r="N29" s="16">
        <f>SUM(B29:M29)</f>
        <v>110423188.08000001</v>
      </c>
      <c r="O29" s="1"/>
    </row>
    <row r="31" spans="1:15" ht="13.5" thickBot="1">
      <c r="A31" t="s">
        <v>48</v>
      </c>
      <c r="B31" s="34">
        <f>SUM(B24:B29)</f>
        <v>9786202.799999999</v>
      </c>
      <c r="C31" s="34">
        <f>SUM(C24:C29)</f>
        <v>11227302</v>
      </c>
      <c r="D31" s="34">
        <f>SUM(D24:D29)</f>
        <v>10705329.5</v>
      </c>
      <c r="E31" s="34">
        <f aca="true" t="shared" si="2" ref="E31:N31">SUM(E24:E29)</f>
        <v>12289320.57</v>
      </c>
      <c r="F31" s="34">
        <f t="shared" si="2"/>
        <v>10121448.8</v>
      </c>
      <c r="G31" s="34">
        <f t="shared" si="2"/>
        <v>9033361</v>
      </c>
      <c r="H31" s="34">
        <f t="shared" si="2"/>
        <v>8923984.8</v>
      </c>
      <c r="I31" s="34">
        <f t="shared" si="2"/>
        <v>10752406</v>
      </c>
      <c r="J31" s="34">
        <f t="shared" si="2"/>
        <v>10482164.299999999</v>
      </c>
      <c r="K31" s="34">
        <f t="shared" si="2"/>
        <v>10576846.86</v>
      </c>
      <c r="L31" s="34">
        <f t="shared" si="2"/>
        <v>9964514.8</v>
      </c>
      <c r="M31" s="34">
        <f t="shared" si="2"/>
        <v>12675666</v>
      </c>
      <c r="N31" s="34">
        <f t="shared" si="2"/>
        <v>126538547.43</v>
      </c>
      <c r="O31" s="78"/>
    </row>
    <row r="32" spans="2:15" ht="13.5" thickTop="1">
      <c r="B32" s="78"/>
      <c r="C32" s="1"/>
      <c r="D32" s="1"/>
      <c r="E32" s="1"/>
      <c r="F32" s="1"/>
      <c r="G32" s="1"/>
      <c r="H32" s="1"/>
      <c r="I32" s="1"/>
      <c r="J32" s="1"/>
      <c r="K32" s="1"/>
      <c r="M32" s="1"/>
      <c r="O32" s="79"/>
    </row>
    <row r="33" spans="1:15" ht="12.75">
      <c r="A33" t="s">
        <v>49</v>
      </c>
      <c r="B33" s="1">
        <v>150</v>
      </c>
      <c r="C33" s="1">
        <v>0</v>
      </c>
      <c r="D33" s="1">
        <v>37.5</v>
      </c>
      <c r="E33" s="1">
        <v>37.5</v>
      </c>
      <c r="F33" s="1">
        <v>9450</v>
      </c>
      <c r="G33" s="1">
        <v>1965</v>
      </c>
      <c r="H33" s="1">
        <v>0</v>
      </c>
      <c r="I33" s="1">
        <v>0</v>
      </c>
      <c r="J33" s="1">
        <v>150</v>
      </c>
      <c r="K33" s="1">
        <v>0</v>
      </c>
      <c r="L33" s="1">
        <v>0</v>
      </c>
      <c r="M33" s="1">
        <v>150</v>
      </c>
      <c r="N33" s="16">
        <f>SUM(B33:M33)</f>
        <v>11940</v>
      </c>
      <c r="O33" s="1"/>
    </row>
    <row r="34" spans="1:15" ht="12.75">
      <c r="A34" t="s">
        <v>50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7.5</v>
      </c>
      <c r="K34" s="1">
        <v>0</v>
      </c>
      <c r="L34" s="1">
        <v>0</v>
      </c>
      <c r="M34" s="1">
        <v>0</v>
      </c>
      <c r="N34" s="16">
        <f>SUM(B34:M34)</f>
        <v>7.5</v>
      </c>
      <c r="O34" s="16"/>
    </row>
    <row r="35" spans="1:15" ht="12.75">
      <c r="A35" t="s">
        <v>51</v>
      </c>
      <c r="B35" s="1">
        <v>698375</v>
      </c>
      <c r="C35" s="1">
        <v>781088.3</v>
      </c>
      <c r="D35" s="1">
        <v>668172</v>
      </c>
      <c r="E35" s="1">
        <v>770988</v>
      </c>
      <c r="F35" s="1">
        <v>716402</v>
      </c>
      <c r="G35" s="1">
        <v>686941.56</v>
      </c>
      <c r="H35" s="1">
        <v>737854.56</v>
      </c>
      <c r="I35" s="1">
        <v>702634.47</v>
      </c>
      <c r="J35" s="1">
        <v>723166.16</v>
      </c>
      <c r="K35" s="1">
        <v>778558.64</v>
      </c>
      <c r="L35" s="1">
        <v>799736.19</v>
      </c>
      <c r="M35" s="1">
        <v>776688.18</v>
      </c>
      <c r="N35" s="16">
        <f>SUM(B35:M35)</f>
        <v>8840605.059999999</v>
      </c>
      <c r="O35" s="1"/>
    </row>
    <row r="36" spans="1:14" ht="12.75">
      <c r="A36" t="s">
        <v>52</v>
      </c>
      <c r="B36" s="36">
        <v>12291300</v>
      </c>
      <c r="C36" s="36">
        <v>14102700</v>
      </c>
      <c r="D36" s="36">
        <v>13408200</v>
      </c>
      <c r="E36" s="36">
        <v>15426900</v>
      </c>
      <c r="F36" s="36">
        <v>12700800</v>
      </c>
      <c r="G36" s="36">
        <f>11308500+10800</f>
        <v>11319300</v>
      </c>
      <c r="H36" s="76">
        <v>11209200</v>
      </c>
      <c r="I36" s="36">
        <v>13501800</v>
      </c>
      <c r="J36" s="36">
        <v>13120800</v>
      </c>
      <c r="K36" s="36">
        <v>13284600</v>
      </c>
      <c r="L36" s="36">
        <v>12513300</v>
      </c>
      <c r="M36" s="36">
        <v>15888300</v>
      </c>
      <c r="N36" s="85">
        <f>SUM(B36:M36)</f>
        <v>158767200</v>
      </c>
    </row>
    <row r="38" spans="9:10" ht="12.75">
      <c r="I38" s="78"/>
      <c r="J38" s="78"/>
    </row>
    <row r="39" spans="10:14" ht="12.75">
      <c r="J39" s="1"/>
      <c r="N39" s="16"/>
    </row>
    <row r="41" ht="12.75">
      <c r="A41" t="str">
        <f ca="1">CELL("filename")</f>
        <v>S:\Div - Adm Svc\Distribution &amp; Statistics\Distributions\WEB\[Consolidated_Tax_08.xls]LIQ TAX</v>
      </c>
    </row>
    <row r="42" ht="12.75">
      <c r="N42" s="1"/>
    </row>
    <row r="43" ht="12.75">
      <c r="B43" s="77"/>
    </row>
    <row r="44" ht="12.75">
      <c r="B44" s="1"/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24.7109375" style="0" customWidth="1"/>
    <col min="2" max="13" width="12.8515625" style="0" bestFit="1" customWidth="1"/>
    <col min="14" max="14" width="14.421875" style="0" bestFit="1" customWidth="1"/>
  </cols>
  <sheetData>
    <row r="2" ht="20.25">
      <c r="A2" s="37" t="s">
        <v>258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5813.15</v>
      </c>
      <c r="C6" s="16">
        <v>5163.4</v>
      </c>
      <c r="D6" s="16">
        <v>5033.12</v>
      </c>
      <c r="E6" s="16">
        <v>6267.15</v>
      </c>
      <c r="F6" s="6">
        <v>7882.91</v>
      </c>
      <c r="G6" s="16">
        <v>5645.88</v>
      </c>
      <c r="H6" s="16">
        <v>2672.19</v>
      </c>
      <c r="I6" s="16">
        <v>5816.04</v>
      </c>
      <c r="J6" s="16">
        <v>6492.88</v>
      </c>
      <c r="K6" s="16">
        <v>6011.97</v>
      </c>
      <c r="L6" s="16">
        <v>6901.31</v>
      </c>
      <c r="M6" s="16">
        <v>6640.92</v>
      </c>
      <c r="N6" s="16">
        <f>SUM(B6:M6)</f>
        <v>70340.92</v>
      </c>
    </row>
    <row r="7" spans="1:14" ht="12.75">
      <c r="A7" t="s">
        <v>11</v>
      </c>
      <c r="B7" s="16">
        <v>2757.52</v>
      </c>
      <c r="C7" s="16">
        <v>2449.31</v>
      </c>
      <c r="D7" s="16">
        <v>2387.51</v>
      </c>
      <c r="E7" s="16">
        <v>2972.88</v>
      </c>
      <c r="F7" s="6">
        <v>3739.33</v>
      </c>
      <c r="G7" s="16">
        <v>2678.18</v>
      </c>
      <c r="H7" s="16">
        <v>1267.58</v>
      </c>
      <c r="I7" s="16">
        <v>2758.89</v>
      </c>
      <c r="J7" s="16">
        <v>3079.96</v>
      </c>
      <c r="K7" s="16">
        <v>2851.84</v>
      </c>
      <c r="L7" s="16">
        <v>3250.81</v>
      </c>
      <c r="M7" s="16">
        <v>3128.16</v>
      </c>
      <c r="N7" s="16">
        <f aca="true" t="shared" si="0" ref="N7:N22">SUM(B7:M7)</f>
        <v>33321.97</v>
      </c>
    </row>
    <row r="8" spans="1:14" ht="12.75">
      <c r="A8" t="s">
        <v>12</v>
      </c>
      <c r="B8" s="16">
        <v>188882.61</v>
      </c>
      <c r="C8" s="16">
        <v>167770.66</v>
      </c>
      <c r="D8" s="16">
        <v>163537.53</v>
      </c>
      <c r="E8" s="16">
        <v>203633.9</v>
      </c>
      <c r="F8" s="6">
        <v>256133.66</v>
      </c>
      <c r="G8" s="16">
        <v>183447.53</v>
      </c>
      <c r="H8" s="16">
        <v>86825.69</v>
      </c>
      <c r="I8" s="16">
        <v>188976.54</v>
      </c>
      <c r="J8" s="16">
        <v>210968.5</v>
      </c>
      <c r="K8" s="16">
        <v>195342.75</v>
      </c>
      <c r="L8" s="16">
        <v>233656.71</v>
      </c>
      <c r="M8" s="16">
        <v>224840.55</v>
      </c>
      <c r="N8" s="16">
        <f t="shared" si="0"/>
        <v>2304016.63</v>
      </c>
    </row>
    <row r="9" spans="1:14" ht="12.75">
      <c r="A9" t="s">
        <v>13</v>
      </c>
      <c r="B9" s="16">
        <v>5215.63</v>
      </c>
      <c r="C9" s="16">
        <v>4632.66</v>
      </c>
      <c r="D9" s="16">
        <v>4515.77</v>
      </c>
      <c r="E9" s="16">
        <v>5622.96</v>
      </c>
      <c r="F9" s="6">
        <v>7072.64</v>
      </c>
      <c r="G9" s="16">
        <v>5065.55</v>
      </c>
      <c r="H9" s="16">
        <v>2397.52</v>
      </c>
      <c r="I9" s="16">
        <v>5218.22</v>
      </c>
      <c r="J9" s="16">
        <v>5825.49</v>
      </c>
      <c r="K9" s="16">
        <v>5394.01</v>
      </c>
      <c r="L9" s="16">
        <v>6261.07</v>
      </c>
      <c r="M9" s="16">
        <v>6024.84</v>
      </c>
      <c r="N9" s="16">
        <f t="shared" si="0"/>
        <v>63246.36</v>
      </c>
    </row>
    <row r="10" spans="1:14" ht="12.75">
      <c r="A10" t="s">
        <v>14</v>
      </c>
      <c r="B10" s="16">
        <v>4869.97</v>
      </c>
      <c r="C10" s="16">
        <v>4325.64</v>
      </c>
      <c r="D10" s="16">
        <v>4216.49</v>
      </c>
      <c r="E10" s="16">
        <v>5250.3</v>
      </c>
      <c r="F10" s="6">
        <v>6603.91</v>
      </c>
      <c r="G10" s="16">
        <v>4729.84</v>
      </c>
      <c r="H10" s="16">
        <v>2238.63</v>
      </c>
      <c r="I10" s="16">
        <v>4872.39</v>
      </c>
      <c r="J10" s="16">
        <v>5439.41</v>
      </c>
      <c r="K10" s="16">
        <v>5036.53</v>
      </c>
      <c r="L10" s="16">
        <v>6029.85</v>
      </c>
      <c r="M10" s="16">
        <v>5802.33</v>
      </c>
      <c r="N10" s="16">
        <f t="shared" si="0"/>
        <v>59415.29</v>
      </c>
    </row>
    <row r="11" spans="1:14" ht="12.75">
      <c r="A11" t="s">
        <v>15</v>
      </c>
      <c r="B11" s="16">
        <v>127.14</v>
      </c>
      <c r="C11" s="16">
        <v>112.93</v>
      </c>
      <c r="D11" s="16">
        <v>110.08</v>
      </c>
      <c r="E11" s="16">
        <v>137.07</v>
      </c>
      <c r="F11" s="6">
        <v>172.41</v>
      </c>
      <c r="G11" s="16">
        <v>123.48</v>
      </c>
      <c r="H11" s="16">
        <v>58.44</v>
      </c>
      <c r="I11" s="16">
        <v>127.2</v>
      </c>
      <c r="J11" s="16">
        <v>142.01</v>
      </c>
      <c r="K11" s="16">
        <v>131.49</v>
      </c>
      <c r="L11" s="16">
        <v>147.78</v>
      </c>
      <c r="M11" s="16">
        <v>142.2</v>
      </c>
      <c r="N11" s="16">
        <f t="shared" si="0"/>
        <v>1532.23</v>
      </c>
    </row>
    <row r="12" spans="1:14" ht="12.75">
      <c r="A12" t="s">
        <v>16</v>
      </c>
      <c r="B12" s="16">
        <v>147.09</v>
      </c>
      <c r="C12" s="16">
        <v>130.65</v>
      </c>
      <c r="D12" s="16">
        <v>127.35</v>
      </c>
      <c r="E12" s="16">
        <v>158.58</v>
      </c>
      <c r="F12" s="6">
        <v>199.46</v>
      </c>
      <c r="G12" s="16">
        <v>142.86</v>
      </c>
      <c r="H12" s="16">
        <v>67.61</v>
      </c>
      <c r="I12" s="16">
        <v>147.16</v>
      </c>
      <c r="J12" s="16">
        <v>164.29</v>
      </c>
      <c r="K12" s="16">
        <v>152.12</v>
      </c>
      <c r="L12" s="16">
        <v>174.32</v>
      </c>
      <c r="M12" s="16">
        <v>167.74</v>
      </c>
      <c r="N12" s="16">
        <f t="shared" si="0"/>
        <v>1779.23</v>
      </c>
    </row>
    <row r="13" spans="1:14" ht="12.75">
      <c r="A13" t="s">
        <v>17</v>
      </c>
      <c r="B13" s="16">
        <v>1788.34</v>
      </c>
      <c r="C13" s="16">
        <v>1588.46</v>
      </c>
      <c r="D13" s="16">
        <v>1548.38</v>
      </c>
      <c r="E13" s="16">
        <v>1928.01</v>
      </c>
      <c r="F13" s="6">
        <v>2425.08</v>
      </c>
      <c r="G13" s="16">
        <v>1736.89</v>
      </c>
      <c r="H13" s="16">
        <v>822.07</v>
      </c>
      <c r="I13" s="16">
        <v>1789.23</v>
      </c>
      <c r="J13" s="16">
        <v>1997.45</v>
      </c>
      <c r="K13" s="16">
        <v>1849.51</v>
      </c>
      <c r="L13" s="16">
        <v>2158.28</v>
      </c>
      <c r="M13" s="16">
        <v>2076.85</v>
      </c>
      <c r="N13" s="16">
        <f t="shared" si="0"/>
        <v>21708.549999999996</v>
      </c>
    </row>
    <row r="14" spans="1:14" ht="12.75">
      <c r="A14" t="s">
        <v>18</v>
      </c>
      <c r="B14" s="16">
        <v>569.72</v>
      </c>
      <c r="C14" s="16">
        <v>506.04</v>
      </c>
      <c r="D14" s="16">
        <v>493.27</v>
      </c>
      <c r="E14" s="16">
        <v>614.21</v>
      </c>
      <c r="F14" s="6">
        <v>772.57</v>
      </c>
      <c r="G14" s="16">
        <v>553.33</v>
      </c>
      <c r="H14" s="16">
        <v>261.89</v>
      </c>
      <c r="I14" s="16">
        <v>570</v>
      </c>
      <c r="J14" s="16">
        <v>636.34</v>
      </c>
      <c r="K14" s="16">
        <v>589.2</v>
      </c>
      <c r="L14" s="16">
        <v>687.11</v>
      </c>
      <c r="M14" s="16">
        <v>661.18</v>
      </c>
      <c r="N14" s="16">
        <f t="shared" si="0"/>
        <v>6914.86</v>
      </c>
    </row>
    <row r="15" spans="1:14" ht="12.75">
      <c r="A15" t="s">
        <v>19</v>
      </c>
      <c r="B15" s="16">
        <v>401.67</v>
      </c>
      <c r="C15" s="16">
        <v>356.78</v>
      </c>
      <c r="D15" s="16">
        <v>347.78</v>
      </c>
      <c r="E15" s="16">
        <v>433.04</v>
      </c>
      <c r="F15" s="6">
        <v>544.69</v>
      </c>
      <c r="G15" s="16">
        <v>390.12</v>
      </c>
      <c r="H15" s="16">
        <v>184.64</v>
      </c>
      <c r="I15" s="16">
        <v>401.87</v>
      </c>
      <c r="J15" s="16">
        <v>448.64</v>
      </c>
      <c r="K15" s="16">
        <v>415.41</v>
      </c>
      <c r="L15" s="16">
        <v>500.24</v>
      </c>
      <c r="M15" s="16">
        <v>481.36</v>
      </c>
      <c r="N15" s="16">
        <f t="shared" si="0"/>
        <v>4906.239999999999</v>
      </c>
    </row>
    <row r="16" spans="1:14" ht="12.75">
      <c r="A16" t="s">
        <v>20</v>
      </c>
      <c r="B16" s="16">
        <v>5443.41</v>
      </c>
      <c r="C16" s="16">
        <v>4834.99</v>
      </c>
      <c r="D16" s="16">
        <v>4712.99</v>
      </c>
      <c r="E16" s="16">
        <v>5868.53</v>
      </c>
      <c r="F16" s="6">
        <v>7381.53</v>
      </c>
      <c r="G16" s="16">
        <v>5286.78</v>
      </c>
      <c r="H16" s="16">
        <v>2502.23</v>
      </c>
      <c r="I16" s="16">
        <v>5446.12</v>
      </c>
      <c r="J16" s="16">
        <v>6079.91</v>
      </c>
      <c r="K16" s="16">
        <v>5629.59</v>
      </c>
      <c r="L16" s="16">
        <v>6683.71</v>
      </c>
      <c r="M16" s="16">
        <v>6431.53</v>
      </c>
      <c r="N16" s="16">
        <f t="shared" si="0"/>
        <v>66301.32</v>
      </c>
    </row>
    <row r="17" spans="1:14" ht="12.75">
      <c r="A17" t="s">
        <v>21</v>
      </c>
      <c r="B17" s="16">
        <v>443.18</v>
      </c>
      <c r="C17" s="16">
        <v>393.65</v>
      </c>
      <c r="D17" s="16">
        <v>383.71</v>
      </c>
      <c r="E17" s="16">
        <v>477.79</v>
      </c>
      <c r="F17" s="6">
        <v>600.98</v>
      </c>
      <c r="G17" s="16">
        <v>430.43</v>
      </c>
      <c r="H17" s="16">
        <v>203.72</v>
      </c>
      <c r="I17" s="16">
        <v>443.4</v>
      </c>
      <c r="J17" s="16">
        <v>495</v>
      </c>
      <c r="K17" s="16">
        <v>458.34</v>
      </c>
      <c r="L17" s="16">
        <v>523.31</v>
      </c>
      <c r="M17" s="16">
        <v>503.57</v>
      </c>
      <c r="N17" s="16">
        <f t="shared" si="0"/>
        <v>5357.08</v>
      </c>
    </row>
    <row r="18" spans="1:14" ht="12.75">
      <c r="A18" t="s">
        <v>22</v>
      </c>
      <c r="B18" s="16">
        <v>4512.92</v>
      </c>
      <c r="C18" s="16">
        <v>4008.5</v>
      </c>
      <c r="D18" s="16">
        <v>3907.36</v>
      </c>
      <c r="E18" s="16">
        <v>4865.37</v>
      </c>
      <c r="F18" s="6">
        <v>6119.74</v>
      </c>
      <c r="G18" s="16">
        <v>4383.07</v>
      </c>
      <c r="H18" s="16">
        <v>2074.5</v>
      </c>
      <c r="I18" s="16">
        <v>4515.17</v>
      </c>
      <c r="J18" s="16">
        <v>5040.62</v>
      </c>
      <c r="K18" s="16">
        <v>4667.27</v>
      </c>
      <c r="L18" s="16">
        <v>5536.54</v>
      </c>
      <c r="M18" s="16">
        <v>5327.64</v>
      </c>
      <c r="N18" s="16">
        <f t="shared" si="0"/>
        <v>54958.700000000004</v>
      </c>
    </row>
    <row r="19" spans="1:14" ht="12.75">
      <c r="A19" t="s">
        <v>23</v>
      </c>
      <c r="B19" s="16">
        <v>700.69</v>
      </c>
      <c r="C19" s="16">
        <v>622.37</v>
      </c>
      <c r="D19" s="16">
        <v>606.67</v>
      </c>
      <c r="E19" s="16">
        <v>755.41</v>
      </c>
      <c r="F19" s="6">
        <v>950.17</v>
      </c>
      <c r="G19" s="16">
        <v>680.53</v>
      </c>
      <c r="H19" s="16">
        <v>322.09</v>
      </c>
      <c r="I19" s="16">
        <v>701.04</v>
      </c>
      <c r="J19" s="16">
        <v>782.62</v>
      </c>
      <c r="K19" s="16">
        <v>724.65</v>
      </c>
      <c r="L19" s="16">
        <v>845.88</v>
      </c>
      <c r="M19" s="16">
        <v>813.96</v>
      </c>
      <c r="N19" s="16">
        <f t="shared" si="0"/>
        <v>8506.08</v>
      </c>
    </row>
    <row r="20" spans="1:14" ht="12.75">
      <c r="A20" t="s">
        <v>24</v>
      </c>
      <c r="B20" s="16">
        <v>414.07</v>
      </c>
      <c r="C20" s="16">
        <v>367.79</v>
      </c>
      <c r="D20" s="16">
        <v>358.51</v>
      </c>
      <c r="E20" s="16">
        <v>446.4</v>
      </c>
      <c r="F20" s="6">
        <v>561.49</v>
      </c>
      <c r="G20" s="16">
        <v>402.15</v>
      </c>
      <c r="H20" s="16">
        <v>190.34</v>
      </c>
      <c r="I20" s="16">
        <v>414.27</v>
      </c>
      <c r="J20" s="16">
        <v>462.48</v>
      </c>
      <c r="K20" s="16">
        <v>428.23</v>
      </c>
      <c r="L20" s="16">
        <v>513.27</v>
      </c>
      <c r="M20" s="16">
        <v>493.9</v>
      </c>
      <c r="N20" s="16">
        <f t="shared" si="0"/>
        <v>5052.9</v>
      </c>
    </row>
    <row r="21" spans="1:14" ht="12.75">
      <c r="A21" t="s">
        <v>25</v>
      </c>
      <c r="B21" s="16">
        <v>41213.73</v>
      </c>
      <c r="C21" s="16">
        <v>36607.16</v>
      </c>
      <c r="D21" s="16">
        <v>35683.5</v>
      </c>
      <c r="E21" s="16">
        <v>44432.43</v>
      </c>
      <c r="F21" s="6">
        <v>55887.76</v>
      </c>
      <c r="G21" s="16">
        <v>40027.82</v>
      </c>
      <c r="H21" s="16">
        <v>18945.15</v>
      </c>
      <c r="I21" s="16">
        <v>41234.23</v>
      </c>
      <c r="J21" s="16">
        <v>46032.83</v>
      </c>
      <c r="K21" s="16">
        <v>42623.32</v>
      </c>
      <c r="L21" s="16">
        <v>49983.01</v>
      </c>
      <c r="M21" s="16">
        <v>48097.1</v>
      </c>
      <c r="N21" s="16">
        <f t="shared" si="0"/>
        <v>500768.04000000004</v>
      </c>
    </row>
    <row r="22" spans="1:14" ht="12.75">
      <c r="A22" t="s">
        <v>26</v>
      </c>
      <c r="B22" s="16">
        <v>961.32</v>
      </c>
      <c r="C22" s="16">
        <v>853.87</v>
      </c>
      <c r="D22" s="16">
        <v>832.33</v>
      </c>
      <c r="E22" s="16">
        <v>1036.4</v>
      </c>
      <c r="F22" s="73">
        <v>1303.59</v>
      </c>
      <c r="G22" s="16">
        <v>933.66</v>
      </c>
      <c r="H22" s="16">
        <v>441.9</v>
      </c>
      <c r="I22" s="16">
        <v>961.8</v>
      </c>
      <c r="J22" s="16">
        <v>1073.73</v>
      </c>
      <c r="K22" s="16">
        <v>994.2</v>
      </c>
      <c r="L22" s="16">
        <v>1146.57</v>
      </c>
      <c r="M22" s="16">
        <v>1103.31</v>
      </c>
      <c r="N22" s="16">
        <f t="shared" si="0"/>
        <v>11642.68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8">
        <f>SUM(B6:B23)</f>
        <v>264262.16000000003</v>
      </c>
      <c r="C24" s="18">
        <f aca="true" t="shared" si="1" ref="C24:M24">SUM(C6:C23)</f>
        <v>234724.86</v>
      </c>
      <c r="D24" s="18">
        <f t="shared" si="1"/>
        <v>228802.34999999995</v>
      </c>
      <c r="E24" s="18">
        <f t="shared" si="1"/>
        <v>284900.43</v>
      </c>
      <c r="F24" s="18">
        <f t="shared" si="1"/>
        <v>358351.92000000004</v>
      </c>
      <c r="G24" s="18">
        <f t="shared" si="1"/>
        <v>256658.09999999998</v>
      </c>
      <c r="H24" s="18">
        <f t="shared" si="1"/>
        <v>121476.19</v>
      </c>
      <c r="I24" s="18">
        <f t="shared" si="1"/>
        <v>264393.57</v>
      </c>
      <c r="J24" s="18">
        <f t="shared" si="1"/>
        <v>295162.16000000003</v>
      </c>
      <c r="K24" s="18">
        <f t="shared" si="1"/>
        <v>273300.43</v>
      </c>
      <c r="L24" s="18">
        <f t="shared" si="1"/>
        <v>324999.77</v>
      </c>
      <c r="M24" s="18">
        <f t="shared" si="1"/>
        <v>312737.13999999996</v>
      </c>
      <c r="N24" s="18">
        <f>SUM(N6:N22)</f>
        <v>3219769.08</v>
      </c>
    </row>
    <row r="25" spans="2:14" ht="12.75">
      <c r="B25" s="16"/>
      <c r="K25" t="s">
        <v>251</v>
      </c>
      <c r="N25" s="16"/>
    </row>
    <row r="26" spans="1:14" ht="12.75">
      <c r="A26" t="s">
        <v>53</v>
      </c>
      <c r="B26" s="16">
        <v>3258518.76</v>
      </c>
      <c r="C26" s="16">
        <v>3012790.52</v>
      </c>
      <c r="D26" s="16">
        <v>2903676.94</v>
      </c>
      <c r="E26" s="16">
        <v>3534475.56</v>
      </c>
      <c r="F26" s="16">
        <v>3947067.59</v>
      </c>
      <c r="G26" s="16">
        <v>3483650.58</v>
      </c>
      <c r="H26" s="16">
        <v>1974790.37</v>
      </c>
      <c r="I26" s="16">
        <v>3428859.49</v>
      </c>
      <c r="J26" s="16">
        <v>3340198.52</v>
      </c>
      <c r="K26" s="16">
        <v>3684589.5</v>
      </c>
      <c r="L26" s="16">
        <v>3659243.41</v>
      </c>
      <c r="M26" s="16">
        <v>3777475.38</v>
      </c>
      <c r="N26" s="16">
        <f>SUM(B26:M26)</f>
        <v>40005336.620000005</v>
      </c>
    </row>
    <row r="27" spans="1:14" ht="12.75">
      <c r="A27" t="s">
        <v>54</v>
      </c>
      <c r="B27" s="16">
        <v>79278.63</v>
      </c>
      <c r="C27" s="16">
        <v>70417.46</v>
      </c>
      <c r="D27" s="16">
        <v>68640.7</v>
      </c>
      <c r="E27" s="16">
        <v>85470.15</v>
      </c>
      <c r="F27" s="16">
        <v>107505.56</v>
      </c>
      <c r="G27" s="16">
        <v>76997.42</v>
      </c>
      <c r="H27" s="16">
        <v>36442.88</v>
      </c>
      <c r="I27" s="16">
        <v>79318.05</v>
      </c>
      <c r="J27" s="68">
        <v>88548.67</v>
      </c>
      <c r="K27" s="16">
        <v>81990.11</v>
      </c>
      <c r="L27" s="16">
        <v>97499.91</v>
      </c>
      <c r="M27" s="16">
        <v>93821.15</v>
      </c>
      <c r="N27" s="16">
        <f>SUM(B27:M27)</f>
        <v>965930.6900000002</v>
      </c>
    </row>
    <row r="28" ht="12.75">
      <c r="N28" s="16"/>
    </row>
    <row r="29" spans="1:14" ht="13.5" thickBot="1">
      <c r="A29" t="s">
        <v>55</v>
      </c>
      <c r="B29" s="34">
        <f>SUM(B24:B27)</f>
        <v>3602059.55</v>
      </c>
      <c r="C29" s="34">
        <f aca="true" t="shared" si="2" ref="C29:N29">SUM(C24:C27)</f>
        <v>3317932.84</v>
      </c>
      <c r="D29" s="34">
        <f t="shared" si="2"/>
        <v>3201119.99</v>
      </c>
      <c r="E29" s="34">
        <f t="shared" si="2"/>
        <v>3904846.14</v>
      </c>
      <c r="F29" s="34">
        <f t="shared" si="2"/>
        <v>4412925.069999999</v>
      </c>
      <c r="G29" s="34">
        <f t="shared" si="2"/>
        <v>3817306.1</v>
      </c>
      <c r="H29" s="34">
        <f t="shared" si="2"/>
        <v>2132709.44</v>
      </c>
      <c r="I29" s="34">
        <f t="shared" si="2"/>
        <v>3772571.11</v>
      </c>
      <c r="J29" s="34">
        <f t="shared" si="2"/>
        <v>3723909.35</v>
      </c>
      <c r="K29" s="34">
        <f t="shared" si="2"/>
        <v>4039880.04</v>
      </c>
      <c r="L29" s="34">
        <f t="shared" si="2"/>
        <v>4081743.0900000003</v>
      </c>
      <c r="M29" s="34">
        <f t="shared" si="2"/>
        <v>4184033.67</v>
      </c>
      <c r="N29" s="34">
        <f t="shared" si="2"/>
        <v>44191036.39</v>
      </c>
    </row>
    <row r="30" ht="13.5" thickTop="1">
      <c r="N30" s="16"/>
    </row>
    <row r="31" spans="1:14" ht="12.75">
      <c r="A31" t="s">
        <v>252</v>
      </c>
      <c r="B31" s="16">
        <v>118425</v>
      </c>
      <c r="C31" s="16">
        <v>6400</v>
      </c>
      <c r="D31" s="16">
        <v>5625</v>
      </c>
      <c r="E31" s="16">
        <v>2875</v>
      </c>
      <c r="F31" s="16">
        <v>3100</v>
      </c>
      <c r="G31" s="16">
        <v>2250</v>
      </c>
      <c r="H31" s="16">
        <v>2200</v>
      </c>
      <c r="I31" s="16">
        <v>4400</v>
      </c>
      <c r="J31" s="16">
        <v>2950</v>
      </c>
      <c r="K31" s="16">
        <v>1250</v>
      </c>
      <c r="L31" s="16">
        <v>1256.25</v>
      </c>
      <c r="M31" s="16">
        <v>300</v>
      </c>
      <c r="N31" s="16">
        <f aca="true" t="shared" si="3" ref="N31:N36">SUM(B31:M31)</f>
        <v>151031.25</v>
      </c>
    </row>
    <row r="32" ht="12.75">
      <c r="N32" s="16">
        <f t="shared" si="3"/>
        <v>0</v>
      </c>
    </row>
    <row r="33" spans="1:14" ht="12.75">
      <c r="A33" t="s">
        <v>56</v>
      </c>
      <c r="B33" s="36">
        <f>543020.04+6485621.69</f>
        <v>7028641.73</v>
      </c>
      <c r="C33" s="36">
        <f>614747.7+6293601.82</f>
        <v>6908349.5200000005</v>
      </c>
      <c r="D33" s="36">
        <f>520543.8+5820100.36</f>
        <v>6340644.16</v>
      </c>
      <c r="E33" s="36">
        <f>700672.1+5729288.62</f>
        <v>6429960.72</v>
      </c>
      <c r="F33" s="36">
        <f>477837.35+4838411.29</f>
        <v>5316248.64</v>
      </c>
      <c r="G33" s="36">
        <f>569566.61+5397002.11</f>
        <v>5966568.720000001</v>
      </c>
      <c r="H33" s="36">
        <f>597722.81+4918275.04</f>
        <v>5515997.85</v>
      </c>
      <c r="I33" s="36">
        <f>555322.02+6280068.57</f>
        <v>6835390.59</v>
      </c>
      <c r="J33" s="36">
        <f>523644.25+5832675.26</f>
        <v>6356319.51</v>
      </c>
      <c r="K33" s="36">
        <f>666286.67+6207430.97</f>
        <v>6873717.64</v>
      </c>
      <c r="L33" s="36">
        <f>619613.06+6021446.98</f>
        <v>6641060.040000001</v>
      </c>
      <c r="M33" s="36">
        <f>640808.34+6570196.24</f>
        <v>7211004.58</v>
      </c>
      <c r="N33" s="16">
        <f t="shared" si="3"/>
        <v>77423903.7</v>
      </c>
    </row>
    <row r="34" spans="1:14" ht="12.75">
      <c r="A34" t="s">
        <v>57</v>
      </c>
      <c r="B34" s="36">
        <v>621663.39</v>
      </c>
      <c r="C34" s="36">
        <v>617600.13</v>
      </c>
      <c r="D34" s="36">
        <v>593344.68</v>
      </c>
      <c r="E34" s="36">
        <v>928108.38</v>
      </c>
      <c r="F34" s="36">
        <v>1141713.62</v>
      </c>
      <c r="G34" s="36">
        <v>754108.21</v>
      </c>
      <c r="H34" s="36">
        <v>442137.3</v>
      </c>
      <c r="I34" s="36">
        <v>874148.63</v>
      </c>
      <c r="J34" s="36">
        <v>660119.11</v>
      </c>
      <c r="K34" s="36">
        <v>682220.04</v>
      </c>
      <c r="L34" s="36">
        <v>742072.23</v>
      </c>
      <c r="M34" s="36">
        <v>777321.72</v>
      </c>
      <c r="N34" s="16">
        <f t="shared" si="3"/>
        <v>8834557.440000001</v>
      </c>
    </row>
    <row r="35" spans="1:14" ht="12.75">
      <c r="A35" t="s">
        <v>58</v>
      </c>
      <c r="B35" s="36">
        <v>114170.93</v>
      </c>
      <c r="C35" s="36">
        <v>70749.57</v>
      </c>
      <c r="D35" s="36">
        <v>96890.02</v>
      </c>
      <c r="E35" s="36">
        <v>148134.95</v>
      </c>
      <c r="F35" s="36">
        <v>136961.65</v>
      </c>
      <c r="G35" s="36">
        <v>122327.64</v>
      </c>
      <c r="H35" s="36">
        <v>53913.78</v>
      </c>
      <c r="I35" s="36">
        <v>129982.59</v>
      </c>
      <c r="J35" s="36">
        <v>95550.86</v>
      </c>
      <c r="K35" s="36">
        <v>112265.57</v>
      </c>
      <c r="L35" s="36">
        <v>128478.69</v>
      </c>
      <c r="M35" s="36">
        <v>188211.93</v>
      </c>
      <c r="N35" s="16">
        <f t="shared" si="3"/>
        <v>1397638.18</v>
      </c>
    </row>
    <row r="36" spans="1:14" ht="12.75">
      <c r="A36" t="s">
        <v>59</v>
      </c>
      <c r="B36" s="38">
        <v>531209.18</v>
      </c>
      <c r="C36" s="38">
        <v>471885</v>
      </c>
      <c r="D36" s="38">
        <v>459893.99</v>
      </c>
      <c r="E36" s="38">
        <v>572763.57</v>
      </c>
      <c r="F36" s="38">
        <v>720185.26</v>
      </c>
      <c r="G36" s="38">
        <v>515831.99</v>
      </c>
      <c r="H36" s="38">
        <v>244216.26</v>
      </c>
      <c r="I36" s="38">
        <v>531536.5</v>
      </c>
      <c r="J36" s="38">
        <v>593137.32</v>
      </c>
      <c r="K36" s="38">
        <v>549178.88</v>
      </c>
      <c r="L36" s="38">
        <v>653262.35</v>
      </c>
      <c r="M36" s="38">
        <v>628618.26</v>
      </c>
      <c r="N36" s="39">
        <f t="shared" si="3"/>
        <v>6471718.56</v>
      </c>
    </row>
    <row r="37" spans="1:14" ht="12.75">
      <c r="A37" t="s">
        <v>60</v>
      </c>
      <c r="B37" s="36">
        <f>SUM(B33:B36)</f>
        <v>8295685.2299999995</v>
      </c>
      <c r="C37" s="36">
        <f aca="true" t="shared" si="4" ref="C37:N37">SUM(C33:C36)</f>
        <v>8068584.220000001</v>
      </c>
      <c r="D37" s="36">
        <f t="shared" si="4"/>
        <v>7490772.85</v>
      </c>
      <c r="E37" s="36">
        <f t="shared" si="4"/>
        <v>8078967.62</v>
      </c>
      <c r="F37" s="36">
        <f t="shared" si="4"/>
        <v>7315109.17</v>
      </c>
      <c r="G37" s="36">
        <f t="shared" si="4"/>
        <v>7358836.5600000005</v>
      </c>
      <c r="H37" s="36">
        <f t="shared" si="4"/>
        <v>6256265.1899999995</v>
      </c>
      <c r="I37" s="36">
        <f t="shared" si="4"/>
        <v>8371058.31</v>
      </c>
      <c r="J37" s="36">
        <f t="shared" si="4"/>
        <v>7705126.800000001</v>
      </c>
      <c r="K37" s="36">
        <f t="shared" si="4"/>
        <v>8217382.13</v>
      </c>
      <c r="L37" s="36">
        <f t="shared" si="4"/>
        <v>8164873.310000001</v>
      </c>
      <c r="M37" s="36">
        <f t="shared" si="4"/>
        <v>8805156.49</v>
      </c>
      <c r="N37" s="86">
        <f t="shared" si="4"/>
        <v>94127817.88000001</v>
      </c>
    </row>
    <row r="38" ht="12.75">
      <c r="L38" s="36"/>
    </row>
    <row r="39" ht="12.75">
      <c r="A39" t="str">
        <f ca="1">CELL("filename")</f>
        <v>S:\Div - Adm Svc\Distribution &amp; Statistics\Distributions\WEB\[Consolidated_Tax_08.xls]LIQ TAX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4.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6" width="12.8515625" style="0" bestFit="1" customWidth="1"/>
    <col min="7" max="7" width="14.00390625" style="0" bestFit="1" customWidth="1"/>
    <col min="8" max="9" width="12.8515625" style="0" bestFit="1" customWidth="1"/>
    <col min="10" max="10" width="14.00390625" style="0" bestFit="1" customWidth="1"/>
    <col min="11" max="12" width="12.8515625" style="0" bestFit="1" customWidth="1"/>
    <col min="13" max="13" width="14.00390625" style="0" bestFit="1" customWidth="1"/>
    <col min="14" max="14" width="14.421875" style="0" bestFit="1" customWidth="1"/>
  </cols>
  <sheetData>
    <row r="2" ht="20.25">
      <c r="A2" s="40" t="s">
        <v>259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ht="12.75">
      <c r="B5" s="16"/>
    </row>
    <row r="6" spans="1:14" ht="12.75">
      <c r="A6" t="s">
        <v>10</v>
      </c>
      <c r="B6" s="16">
        <v>0</v>
      </c>
      <c r="C6" s="16">
        <v>0</v>
      </c>
      <c r="D6" s="16">
        <v>77855.25</v>
      </c>
      <c r="E6" s="16">
        <v>0</v>
      </c>
      <c r="F6" s="16">
        <v>0</v>
      </c>
      <c r="G6" s="5">
        <v>68845.15</v>
      </c>
      <c r="H6" s="16">
        <v>0</v>
      </c>
      <c r="I6" s="16">
        <v>0</v>
      </c>
      <c r="J6" s="16">
        <v>71230.5</v>
      </c>
      <c r="K6" s="16">
        <v>0</v>
      </c>
      <c r="L6" s="16">
        <v>0</v>
      </c>
      <c r="M6" s="16">
        <v>60655.65</v>
      </c>
      <c r="N6" s="16">
        <f>SUM(B6:M6)</f>
        <v>278586.55</v>
      </c>
    </row>
    <row r="7" spans="1:14" ht="12.75">
      <c r="A7" t="s">
        <v>11</v>
      </c>
      <c r="B7" s="16">
        <v>0</v>
      </c>
      <c r="C7" s="16">
        <v>0</v>
      </c>
      <c r="D7" s="16">
        <v>34818.3</v>
      </c>
      <c r="E7" s="16">
        <v>0</v>
      </c>
      <c r="F7" s="16">
        <v>0</v>
      </c>
      <c r="G7" s="5">
        <v>28457.55</v>
      </c>
      <c r="H7" s="16">
        <v>0</v>
      </c>
      <c r="I7" s="16">
        <v>0</v>
      </c>
      <c r="J7" s="16">
        <v>34435.5</v>
      </c>
      <c r="K7" s="16">
        <v>0</v>
      </c>
      <c r="L7" s="16">
        <v>0</v>
      </c>
      <c r="M7" s="16">
        <v>20920.05</v>
      </c>
      <c r="N7" s="16">
        <f aca="true" t="shared" si="0" ref="N7:N22">SUM(B7:M7)</f>
        <v>118631.40000000001</v>
      </c>
    </row>
    <row r="8" spans="1:14" ht="12.75">
      <c r="A8" t="s">
        <v>12</v>
      </c>
      <c r="B8" s="16">
        <v>0</v>
      </c>
      <c r="C8" s="16">
        <v>0</v>
      </c>
      <c r="D8" s="16">
        <v>9150291.52</v>
      </c>
      <c r="E8" s="16">
        <v>0</v>
      </c>
      <c r="F8" s="16">
        <v>0</v>
      </c>
      <c r="G8" s="5">
        <v>7382851.29</v>
      </c>
      <c r="H8" s="16">
        <v>0</v>
      </c>
      <c r="I8" s="16">
        <v>0</v>
      </c>
      <c r="J8" s="16">
        <v>6007716.7</v>
      </c>
      <c r="K8" s="16">
        <v>0</v>
      </c>
      <c r="L8" s="16">
        <v>0</v>
      </c>
      <c r="M8" s="16">
        <v>7093639.23</v>
      </c>
      <c r="N8" s="16">
        <f t="shared" si="0"/>
        <v>29634498.74</v>
      </c>
    </row>
    <row r="9" spans="1:14" ht="12.75">
      <c r="A9" t="s">
        <v>13</v>
      </c>
      <c r="B9" s="16">
        <v>0</v>
      </c>
      <c r="C9" s="16">
        <v>0</v>
      </c>
      <c r="D9" s="16">
        <v>260976.66</v>
      </c>
      <c r="E9" s="16">
        <v>0</v>
      </c>
      <c r="F9" s="16">
        <v>0</v>
      </c>
      <c r="G9" s="5">
        <v>162336.69</v>
      </c>
      <c r="H9" s="16">
        <v>0</v>
      </c>
      <c r="I9" s="16">
        <v>0</v>
      </c>
      <c r="J9" s="16">
        <v>124154.8</v>
      </c>
      <c r="K9" s="16">
        <v>0</v>
      </c>
      <c r="L9" s="16">
        <v>0</v>
      </c>
      <c r="M9" s="16">
        <v>126734.91</v>
      </c>
      <c r="N9" s="16">
        <f t="shared" si="0"/>
        <v>674203.06</v>
      </c>
    </row>
    <row r="10" spans="1:14" ht="12.75">
      <c r="A10" t="s">
        <v>14</v>
      </c>
      <c r="B10" s="16">
        <v>25533.75</v>
      </c>
      <c r="C10" s="16">
        <v>38792.6</v>
      </c>
      <c r="D10" s="16">
        <v>22348.7</v>
      </c>
      <c r="E10" s="16">
        <v>18908.45</v>
      </c>
      <c r="F10" s="16">
        <v>25890.7</v>
      </c>
      <c r="G10" s="5">
        <v>14816.45</v>
      </c>
      <c r="H10" s="16">
        <v>16806.9</v>
      </c>
      <c r="I10" s="16">
        <v>14309.35</v>
      </c>
      <c r="J10" s="16">
        <v>22927.3</v>
      </c>
      <c r="K10" s="16">
        <v>20333.5</v>
      </c>
      <c r="L10" s="16">
        <v>22187</v>
      </c>
      <c r="M10" s="16">
        <v>22020.35</v>
      </c>
      <c r="N10" s="16">
        <f t="shared" si="0"/>
        <v>264875.05</v>
      </c>
    </row>
    <row r="11" spans="1:14" ht="12.75">
      <c r="A11" t="s">
        <v>15</v>
      </c>
      <c r="B11" s="16">
        <v>0</v>
      </c>
      <c r="C11" s="16">
        <v>0</v>
      </c>
      <c r="D11" s="16">
        <v>2141.7</v>
      </c>
      <c r="E11" s="16">
        <v>0</v>
      </c>
      <c r="F11" s="16">
        <v>0</v>
      </c>
      <c r="G11" s="5">
        <v>1800.15</v>
      </c>
      <c r="H11" s="16">
        <v>0</v>
      </c>
      <c r="I11" s="16">
        <v>0</v>
      </c>
      <c r="J11" s="16">
        <v>1042.25</v>
      </c>
      <c r="K11" s="16">
        <v>0</v>
      </c>
      <c r="L11" s="16">
        <v>0</v>
      </c>
      <c r="M11" s="16">
        <v>2390.3</v>
      </c>
      <c r="N11" s="16">
        <f t="shared" si="0"/>
        <v>7374.400000000001</v>
      </c>
    </row>
    <row r="12" spans="1:14" ht="12.75">
      <c r="A12" t="s">
        <v>16</v>
      </c>
      <c r="B12" s="16">
        <v>270.05</v>
      </c>
      <c r="C12" s="16">
        <v>269.5</v>
      </c>
      <c r="D12" s="16">
        <v>320.65</v>
      </c>
      <c r="E12" s="16">
        <v>1080.2</v>
      </c>
      <c r="F12" s="16">
        <v>595.81</v>
      </c>
      <c r="G12" s="5">
        <v>4444.55</v>
      </c>
      <c r="H12" s="16">
        <v>0</v>
      </c>
      <c r="I12" s="16">
        <v>172.7</v>
      </c>
      <c r="J12" s="16">
        <v>0</v>
      </c>
      <c r="K12" s="16">
        <v>3612.4</v>
      </c>
      <c r="L12" s="16">
        <v>0</v>
      </c>
      <c r="M12" s="16">
        <v>942.7</v>
      </c>
      <c r="N12" s="16">
        <f t="shared" si="0"/>
        <v>11708.560000000001</v>
      </c>
    </row>
    <row r="13" spans="1:14" ht="12.75">
      <c r="A13" t="s">
        <v>17</v>
      </c>
      <c r="B13" s="16">
        <v>0</v>
      </c>
      <c r="C13" s="16">
        <v>0</v>
      </c>
      <c r="D13" s="16">
        <v>32970.85</v>
      </c>
      <c r="E13" s="16">
        <v>0</v>
      </c>
      <c r="F13" s="16">
        <v>0</v>
      </c>
      <c r="G13" s="5">
        <v>29844.09</v>
      </c>
      <c r="H13" s="16">
        <v>0</v>
      </c>
      <c r="I13" s="16">
        <v>0</v>
      </c>
      <c r="J13" s="16">
        <v>23173.14</v>
      </c>
      <c r="K13" s="16">
        <v>0</v>
      </c>
      <c r="L13" s="16">
        <v>0</v>
      </c>
      <c r="M13" s="16">
        <v>22495.52</v>
      </c>
      <c r="N13" s="16">
        <f t="shared" si="0"/>
        <v>108483.6</v>
      </c>
    </row>
    <row r="14" spans="1:14" ht="12.75">
      <c r="A14" t="s">
        <v>18</v>
      </c>
      <c r="B14" s="16">
        <v>1980.55</v>
      </c>
      <c r="C14" s="16">
        <v>1316.7</v>
      </c>
      <c r="D14" s="16">
        <v>1918.4</v>
      </c>
      <c r="E14" s="16">
        <v>2940.3</v>
      </c>
      <c r="F14" s="16">
        <v>4555.65</v>
      </c>
      <c r="G14" s="5">
        <v>3268.65</v>
      </c>
      <c r="H14" s="16">
        <v>519.2</v>
      </c>
      <c r="I14" s="16">
        <v>1507</v>
      </c>
      <c r="J14" s="16">
        <v>2413.95</v>
      </c>
      <c r="K14" s="16">
        <v>1296.35</v>
      </c>
      <c r="L14" s="16">
        <v>1016.95</v>
      </c>
      <c r="M14" s="16">
        <v>954.25</v>
      </c>
      <c r="N14" s="16">
        <f t="shared" si="0"/>
        <v>23687.949999999997</v>
      </c>
    </row>
    <row r="15" spans="1:14" ht="12.75">
      <c r="A15" t="s">
        <v>19</v>
      </c>
      <c r="B15" s="16">
        <v>0</v>
      </c>
      <c r="C15" s="16">
        <v>0</v>
      </c>
      <c r="D15" s="16">
        <v>9365.4</v>
      </c>
      <c r="E15" s="16">
        <v>0</v>
      </c>
      <c r="F15" s="16">
        <v>0</v>
      </c>
      <c r="G15" s="5">
        <v>7588.35</v>
      </c>
      <c r="H15" s="16">
        <v>0</v>
      </c>
      <c r="I15" s="16">
        <v>0</v>
      </c>
      <c r="J15" s="16">
        <v>7786.35</v>
      </c>
      <c r="K15" s="16">
        <v>0</v>
      </c>
      <c r="L15" s="16">
        <v>0</v>
      </c>
      <c r="M15" s="16">
        <v>3240.05</v>
      </c>
      <c r="N15" s="16">
        <f t="shared" si="0"/>
        <v>27980.149999999998</v>
      </c>
    </row>
    <row r="16" spans="1:14" ht="12.75">
      <c r="A16" t="s">
        <v>20</v>
      </c>
      <c r="B16" s="16">
        <v>0</v>
      </c>
      <c r="C16" s="16">
        <v>74953.45</v>
      </c>
      <c r="D16" s="16">
        <v>30993.6</v>
      </c>
      <c r="E16" s="16">
        <v>28102.8</v>
      </c>
      <c r="F16" s="16">
        <v>40124.15</v>
      </c>
      <c r="G16" s="5">
        <v>35642.2</v>
      </c>
      <c r="H16" s="16">
        <v>27555</v>
      </c>
      <c r="I16" s="16">
        <v>21663.95</v>
      </c>
      <c r="J16" s="16">
        <v>34523.5</v>
      </c>
      <c r="K16" s="16">
        <v>36623.95</v>
      </c>
      <c r="L16" s="16">
        <v>26150.3</v>
      </c>
      <c r="M16" s="16">
        <v>24830.3</v>
      </c>
      <c r="N16" s="16">
        <f t="shared" si="0"/>
        <v>381163.19999999995</v>
      </c>
    </row>
    <row r="17" spans="1:14" ht="12.75">
      <c r="A17" t="s">
        <v>21</v>
      </c>
      <c r="B17" s="16">
        <v>0</v>
      </c>
      <c r="C17" s="16">
        <v>0</v>
      </c>
      <c r="D17" s="16">
        <v>3729</v>
      </c>
      <c r="E17" s="16">
        <v>0</v>
      </c>
      <c r="F17" s="16">
        <v>0</v>
      </c>
      <c r="G17" s="5">
        <v>2977.7</v>
      </c>
      <c r="H17" s="16">
        <v>0</v>
      </c>
      <c r="I17" s="16">
        <v>0</v>
      </c>
      <c r="J17" s="16">
        <v>3542.55</v>
      </c>
      <c r="K17" s="16">
        <v>0</v>
      </c>
      <c r="L17" s="16">
        <v>0</v>
      </c>
      <c r="M17" s="16">
        <v>4849.9</v>
      </c>
      <c r="N17" s="16">
        <f t="shared" si="0"/>
        <v>15099.15</v>
      </c>
    </row>
    <row r="18" spans="1:14" ht="12.75">
      <c r="A18" t="s">
        <v>22</v>
      </c>
      <c r="B18" s="16">
        <v>0</v>
      </c>
      <c r="C18" s="16">
        <v>0</v>
      </c>
      <c r="D18" s="16">
        <v>104250.44</v>
      </c>
      <c r="E18" s="16">
        <v>0</v>
      </c>
      <c r="F18" s="16">
        <v>0</v>
      </c>
      <c r="G18" s="5">
        <v>88816.33</v>
      </c>
      <c r="H18" s="16">
        <v>0</v>
      </c>
      <c r="I18" s="16">
        <v>0</v>
      </c>
      <c r="J18" s="16">
        <v>74452.65</v>
      </c>
      <c r="K18" s="16">
        <v>0</v>
      </c>
      <c r="L18" s="16">
        <v>0</v>
      </c>
      <c r="M18" s="16">
        <v>90409</v>
      </c>
      <c r="N18" s="16">
        <f t="shared" si="0"/>
        <v>357928.42000000004</v>
      </c>
    </row>
    <row r="19" spans="1:14" ht="12.75">
      <c r="A19" t="s">
        <v>23</v>
      </c>
      <c r="B19" s="16">
        <v>0</v>
      </c>
      <c r="C19" s="16">
        <v>0</v>
      </c>
      <c r="D19" s="16">
        <v>5678.2</v>
      </c>
      <c r="E19" s="16">
        <v>0</v>
      </c>
      <c r="F19" s="16">
        <v>0</v>
      </c>
      <c r="G19" s="5">
        <v>6431.7</v>
      </c>
      <c r="H19" s="16">
        <v>0</v>
      </c>
      <c r="I19" s="16">
        <v>0</v>
      </c>
      <c r="J19" s="16">
        <v>10669.45</v>
      </c>
      <c r="K19" s="16">
        <v>0</v>
      </c>
      <c r="L19" s="16">
        <v>0</v>
      </c>
      <c r="M19" s="16">
        <v>7509.73</v>
      </c>
      <c r="N19" s="16">
        <f t="shared" si="0"/>
        <v>30289.079999999998</v>
      </c>
    </row>
    <row r="20" spans="1:14" ht="12.75">
      <c r="A20" t="s">
        <v>24</v>
      </c>
      <c r="B20" s="16">
        <v>0</v>
      </c>
      <c r="C20" s="16">
        <v>0</v>
      </c>
      <c r="D20" s="16">
        <v>37161.3</v>
      </c>
      <c r="E20" s="16">
        <v>0</v>
      </c>
      <c r="F20" s="16">
        <v>0</v>
      </c>
      <c r="G20" s="5">
        <v>56350.8</v>
      </c>
      <c r="H20" s="16">
        <v>0</v>
      </c>
      <c r="I20" s="16">
        <v>0</v>
      </c>
      <c r="J20" s="16">
        <v>24725.2</v>
      </c>
      <c r="K20" s="16">
        <v>0</v>
      </c>
      <c r="L20" s="16">
        <v>284.95</v>
      </c>
      <c r="M20" s="16">
        <v>13472.15</v>
      </c>
      <c r="N20" s="16">
        <f t="shared" si="0"/>
        <v>131994.4</v>
      </c>
    </row>
    <row r="21" spans="1:14" ht="12.75">
      <c r="A21" t="s">
        <v>25</v>
      </c>
      <c r="B21" s="16">
        <v>396966</v>
      </c>
      <c r="C21" s="16">
        <v>562972.3</v>
      </c>
      <c r="D21" s="16">
        <v>507626.7</v>
      </c>
      <c r="E21" s="16">
        <v>348547.65</v>
      </c>
      <c r="F21" s="16">
        <v>394760.3</v>
      </c>
      <c r="G21" s="5">
        <v>317184.6</v>
      </c>
      <c r="H21" s="16">
        <v>301817.3</v>
      </c>
      <c r="I21" s="16">
        <v>269092.45</v>
      </c>
      <c r="J21" s="16">
        <v>374518.65</v>
      </c>
      <c r="K21" s="16">
        <v>352139.7</v>
      </c>
      <c r="L21" s="16">
        <v>338071.8</v>
      </c>
      <c r="M21" s="16">
        <v>423434</v>
      </c>
      <c r="N21" s="16">
        <f t="shared" si="0"/>
        <v>4587131.449999999</v>
      </c>
    </row>
    <row r="22" spans="1:14" ht="12.75">
      <c r="A22" t="s">
        <v>26</v>
      </c>
      <c r="B22" s="16">
        <v>0</v>
      </c>
      <c r="C22" s="16">
        <v>0</v>
      </c>
      <c r="D22" s="16">
        <v>28069.25</v>
      </c>
      <c r="E22" s="16">
        <v>0</v>
      </c>
      <c r="F22" s="16">
        <v>0</v>
      </c>
      <c r="G22" s="74">
        <v>17473.5</v>
      </c>
      <c r="H22" s="16">
        <v>0</v>
      </c>
      <c r="I22" s="16">
        <v>0</v>
      </c>
      <c r="J22" s="16">
        <v>9697.06</v>
      </c>
      <c r="K22" s="16">
        <v>-32.47</v>
      </c>
      <c r="L22" s="16">
        <v>0</v>
      </c>
      <c r="M22" s="16">
        <v>7270.45</v>
      </c>
      <c r="N22" s="16">
        <f t="shared" si="0"/>
        <v>62477.78999999999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3.5" thickBot="1">
      <c r="A24" t="s">
        <v>9</v>
      </c>
      <c r="B24" s="35">
        <f>SUM(B6:B23)</f>
        <v>424750.35</v>
      </c>
      <c r="C24" s="35">
        <f aca="true" t="shared" si="1" ref="C24:M24">SUM(C6:C23)</f>
        <v>678304.55</v>
      </c>
      <c r="D24" s="35">
        <f t="shared" si="1"/>
        <v>10310515.919999998</v>
      </c>
      <c r="E24" s="35">
        <f t="shared" si="1"/>
        <v>399579.4</v>
      </c>
      <c r="F24" s="35">
        <f t="shared" si="1"/>
        <v>465926.61</v>
      </c>
      <c r="G24" s="35">
        <f t="shared" si="1"/>
        <v>8229129.750000001</v>
      </c>
      <c r="H24" s="35">
        <f t="shared" si="1"/>
        <v>346698.4</v>
      </c>
      <c r="I24" s="35">
        <f t="shared" si="1"/>
        <v>306745.45</v>
      </c>
      <c r="J24" s="35">
        <f t="shared" si="1"/>
        <v>6827009.55</v>
      </c>
      <c r="K24" s="35">
        <f t="shared" si="1"/>
        <v>413973.43000000005</v>
      </c>
      <c r="L24" s="35">
        <f t="shared" si="1"/>
        <v>387711</v>
      </c>
      <c r="M24" s="35">
        <f t="shared" si="1"/>
        <v>7925768.540000001</v>
      </c>
      <c r="N24" s="35">
        <f>SUM(N6:N22)</f>
        <v>36716112.94999999</v>
      </c>
    </row>
    <row r="25" spans="2:14" ht="13.5" thickTop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ht="12.75">
      <c r="A39" t="str">
        <f ca="1">CELL("filename")</f>
        <v>S:\Div - Adm Svc\Distribution &amp; Statistics\Distributions\WEB\[Consolidated_Tax_08.xls]LIQ TAX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4.140625" style="0" customWidth="1"/>
    <col min="2" max="12" width="14.00390625" style="0" bestFit="1" customWidth="1"/>
    <col min="13" max="13" width="13.8515625" style="0" bestFit="1" customWidth="1"/>
    <col min="14" max="14" width="15.00390625" style="0" bestFit="1" customWidth="1"/>
  </cols>
  <sheetData>
    <row r="2" ht="20.25">
      <c r="A2" s="41" t="s">
        <v>260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246256.89</v>
      </c>
      <c r="C6" s="16">
        <v>280834.84</v>
      </c>
      <c r="D6" s="16">
        <v>232792.7</v>
      </c>
      <c r="E6" s="16">
        <v>233290.78</v>
      </c>
      <c r="F6" s="16">
        <v>229674.67</v>
      </c>
      <c r="G6" s="16">
        <v>218530.88</v>
      </c>
      <c r="H6" s="16">
        <v>204593.9</v>
      </c>
      <c r="I6" s="16">
        <v>194406.92</v>
      </c>
      <c r="J6" s="16">
        <v>218516.48</v>
      </c>
      <c r="K6" s="16">
        <v>204822.48</v>
      </c>
      <c r="L6" s="16">
        <v>234959.07</v>
      </c>
      <c r="M6" s="16">
        <v>226010.15</v>
      </c>
      <c r="N6" s="16">
        <f>SUM(B6:M6)</f>
        <v>2724689.7599999993</v>
      </c>
    </row>
    <row r="7" spans="1:14" ht="12.75">
      <c r="A7" t="s">
        <v>11</v>
      </c>
      <c r="B7" s="16">
        <v>116248.84</v>
      </c>
      <c r="C7" s="16">
        <v>127749.16</v>
      </c>
      <c r="D7" s="16">
        <v>98975.73</v>
      </c>
      <c r="E7" s="16">
        <v>126143.94</v>
      </c>
      <c r="F7" s="16">
        <v>107019.95</v>
      </c>
      <c r="G7" s="16">
        <v>118254.99</v>
      </c>
      <c r="H7" s="16">
        <v>114810.09</v>
      </c>
      <c r="I7" s="16">
        <v>103571.32</v>
      </c>
      <c r="J7" s="16">
        <v>124534.38</v>
      </c>
      <c r="K7" s="16">
        <v>102244.44</v>
      </c>
      <c r="L7" s="16">
        <v>121046.89</v>
      </c>
      <c r="M7" s="16">
        <v>118682.43</v>
      </c>
      <c r="N7" s="16">
        <f aca="true" t="shared" si="0" ref="N7:N22">SUM(B7:M7)</f>
        <v>1379282.16</v>
      </c>
    </row>
    <row r="8" spans="1:14" ht="12.75">
      <c r="A8" t="s">
        <v>12</v>
      </c>
      <c r="B8" s="16">
        <v>9203757.46</v>
      </c>
      <c r="C8" s="16">
        <v>9715137.64</v>
      </c>
      <c r="D8" s="16">
        <v>8754271.59</v>
      </c>
      <c r="E8" s="16">
        <v>9087266.25</v>
      </c>
      <c r="F8" s="16">
        <v>9343689.97</v>
      </c>
      <c r="G8" s="16">
        <v>9312659.17</v>
      </c>
      <c r="H8" s="16">
        <v>8739300.47</v>
      </c>
      <c r="I8" s="16">
        <v>7929883.62</v>
      </c>
      <c r="J8" s="16">
        <v>8901106.56</v>
      </c>
      <c r="K8" s="16">
        <v>8299459.9</v>
      </c>
      <c r="L8" s="16">
        <v>8526814.39</v>
      </c>
      <c r="M8" s="16">
        <v>8574781.399999999</v>
      </c>
      <c r="N8" s="16">
        <f t="shared" si="0"/>
        <v>106388128.42000002</v>
      </c>
    </row>
    <row r="9" spans="1:14" ht="12.75">
      <c r="A9" t="s">
        <v>13</v>
      </c>
      <c r="B9" s="16">
        <v>249988.48</v>
      </c>
      <c r="C9" s="16">
        <v>268622.69</v>
      </c>
      <c r="D9" s="16">
        <v>229433.44</v>
      </c>
      <c r="E9" s="16">
        <v>245066.11</v>
      </c>
      <c r="F9" s="16">
        <v>228556.29</v>
      </c>
      <c r="G9" s="16">
        <v>210581.47</v>
      </c>
      <c r="H9" s="16">
        <v>198550.28</v>
      </c>
      <c r="I9" s="16">
        <v>189233.97</v>
      </c>
      <c r="J9" s="16">
        <v>214915.24</v>
      </c>
      <c r="K9" s="16">
        <v>223964.15</v>
      </c>
      <c r="L9" s="16">
        <v>220314.6</v>
      </c>
      <c r="M9" s="16">
        <v>222242.98</v>
      </c>
      <c r="N9" s="16">
        <f t="shared" si="0"/>
        <v>2701469.7</v>
      </c>
    </row>
    <row r="10" spans="1:14" ht="12.75">
      <c r="A10" t="s">
        <v>14</v>
      </c>
      <c r="B10" s="16">
        <v>295074.8</v>
      </c>
      <c r="C10" s="16">
        <v>336638.84</v>
      </c>
      <c r="D10" s="16">
        <v>279401.35</v>
      </c>
      <c r="E10" s="16">
        <v>301284.54</v>
      </c>
      <c r="F10" s="16">
        <v>316920.25</v>
      </c>
      <c r="G10" s="16">
        <v>300339.57</v>
      </c>
      <c r="H10" s="16">
        <v>302869.27</v>
      </c>
      <c r="I10" s="16">
        <v>269549.39</v>
      </c>
      <c r="J10" s="16">
        <v>342753.14</v>
      </c>
      <c r="K10" s="16">
        <v>297121.37</v>
      </c>
      <c r="L10" s="16">
        <v>354550.91</v>
      </c>
      <c r="M10" s="16">
        <v>331056.99</v>
      </c>
      <c r="N10" s="16">
        <f t="shared" si="0"/>
        <v>3727560.420000001</v>
      </c>
    </row>
    <row r="11" spans="1:14" ht="12.75">
      <c r="A11" t="s">
        <v>15</v>
      </c>
      <c r="B11" s="16">
        <v>4437.54</v>
      </c>
      <c r="C11" s="16">
        <v>12129.29</v>
      </c>
      <c r="D11" s="16">
        <v>7711.6</v>
      </c>
      <c r="E11" s="16">
        <v>10853.42</v>
      </c>
      <c r="F11" s="16">
        <v>13988.56</v>
      </c>
      <c r="G11" s="16">
        <v>17903.67</v>
      </c>
      <c r="H11" s="16">
        <v>17434.18</v>
      </c>
      <c r="I11" s="16">
        <v>13480.76</v>
      </c>
      <c r="J11" s="16">
        <v>14059.54</v>
      </c>
      <c r="K11" s="16">
        <v>7035.65</v>
      </c>
      <c r="L11" s="16">
        <v>13972.16</v>
      </c>
      <c r="M11" s="16">
        <v>11294.26</v>
      </c>
      <c r="N11" s="16">
        <f t="shared" si="0"/>
        <v>144300.62999999998</v>
      </c>
    </row>
    <row r="12" spans="1:14" ht="12.75">
      <c r="A12" t="s">
        <v>16</v>
      </c>
      <c r="B12" s="16">
        <v>9143.05</v>
      </c>
      <c r="C12" s="16">
        <v>20193.14</v>
      </c>
      <c r="D12" s="16">
        <v>15453.2</v>
      </c>
      <c r="E12" s="16">
        <v>15919.06</v>
      </c>
      <c r="F12" s="16">
        <v>21791.6</v>
      </c>
      <c r="G12" s="16">
        <v>25935.77</v>
      </c>
      <c r="H12" s="16">
        <v>25395.46</v>
      </c>
      <c r="I12" s="16">
        <v>18502.87</v>
      </c>
      <c r="J12" s="16">
        <v>21589.99</v>
      </c>
      <c r="K12" s="16">
        <v>12813.38</v>
      </c>
      <c r="L12" s="16">
        <v>23021.24</v>
      </c>
      <c r="M12" s="16">
        <v>19873.73</v>
      </c>
      <c r="N12" s="16">
        <f t="shared" si="0"/>
        <v>229632.49</v>
      </c>
    </row>
    <row r="13" spans="1:14" ht="12.75">
      <c r="A13" t="s">
        <v>17</v>
      </c>
      <c r="B13" s="16">
        <v>102090.58</v>
      </c>
      <c r="C13" s="16">
        <v>129570.45</v>
      </c>
      <c r="D13" s="16">
        <v>106243.87</v>
      </c>
      <c r="E13" s="16">
        <v>119802.17</v>
      </c>
      <c r="F13" s="16">
        <v>128594.2</v>
      </c>
      <c r="G13" s="16">
        <v>134765.14</v>
      </c>
      <c r="H13" s="16">
        <v>134242.79</v>
      </c>
      <c r="I13" s="16">
        <v>107856.11</v>
      </c>
      <c r="J13" s="16">
        <v>133420.33</v>
      </c>
      <c r="K13" s="16">
        <v>107053.27</v>
      </c>
      <c r="L13" s="16">
        <v>134547.96</v>
      </c>
      <c r="M13" s="16">
        <v>122974.54</v>
      </c>
      <c r="N13" s="16">
        <f t="shared" si="0"/>
        <v>1461161.4100000001</v>
      </c>
    </row>
    <row r="14" spans="1:14" ht="12.75">
      <c r="A14" t="s">
        <v>18</v>
      </c>
      <c r="B14" s="16">
        <v>52150.99</v>
      </c>
      <c r="C14" s="16">
        <v>54368.99</v>
      </c>
      <c r="D14" s="16">
        <v>43713.32</v>
      </c>
      <c r="E14" s="16">
        <v>49754.54</v>
      </c>
      <c r="F14" s="16">
        <v>52951.47</v>
      </c>
      <c r="G14" s="16">
        <v>56921.89</v>
      </c>
      <c r="H14" s="16">
        <v>54981.01</v>
      </c>
      <c r="I14" s="16">
        <v>47396.85</v>
      </c>
      <c r="J14" s="16">
        <v>56504.7</v>
      </c>
      <c r="K14" s="16">
        <v>48585.84</v>
      </c>
      <c r="L14" s="16">
        <v>58637.99</v>
      </c>
      <c r="M14" s="16">
        <v>57332.59</v>
      </c>
      <c r="N14" s="16">
        <f t="shared" si="0"/>
        <v>633300.1799999999</v>
      </c>
    </row>
    <row r="15" spans="1:14" ht="12.75">
      <c r="A15" t="s">
        <v>19</v>
      </c>
      <c r="B15" s="16">
        <v>30590.21</v>
      </c>
      <c r="C15" s="16">
        <v>41074.43</v>
      </c>
      <c r="D15" s="16">
        <v>27596.31</v>
      </c>
      <c r="E15" s="16">
        <v>35287.31</v>
      </c>
      <c r="F15" s="16">
        <v>38805.2</v>
      </c>
      <c r="G15" s="16">
        <v>43811.49</v>
      </c>
      <c r="H15" s="16">
        <v>40598.7</v>
      </c>
      <c r="I15" s="16">
        <v>33887.44</v>
      </c>
      <c r="J15" s="16">
        <v>40533.45</v>
      </c>
      <c r="K15" s="16">
        <v>28408.54</v>
      </c>
      <c r="L15" s="16">
        <v>37842.31</v>
      </c>
      <c r="M15" s="16">
        <v>34498.83</v>
      </c>
      <c r="N15" s="16">
        <f t="shared" si="0"/>
        <v>432934.22000000003</v>
      </c>
    </row>
    <row r="16" spans="1:14" ht="12.75">
      <c r="A16" t="s">
        <v>20</v>
      </c>
      <c r="B16" s="16">
        <v>270401.42</v>
      </c>
      <c r="C16" s="16">
        <v>287811.17</v>
      </c>
      <c r="D16" s="16">
        <v>242459.98</v>
      </c>
      <c r="E16" s="16">
        <v>265299.58</v>
      </c>
      <c r="F16" s="16">
        <v>246709.55</v>
      </c>
      <c r="G16" s="16">
        <v>232383.79</v>
      </c>
      <c r="H16" s="16">
        <v>224656.25</v>
      </c>
      <c r="I16" s="16">
        <v>217316.2</v>
      </c>
      <c r="J16" s="16">
        <v>241845.35</v>
      </c>
      <c r="K16" s="16">
        <v>228248.86</v>
      </c>
      <c r="L16" s="16">
        <v>251674.04</v>
      </c>
      <c r="M16" s="16">
        <v>237956.29</v>
      </c>
      <c r="N16" s="16">
        <f t="shared" si="0"/>
        <v>2946762.48</v>
      </c>
    </row>
    <row r="17" spans="1:14" ht="12.75">
      <c r="A17" t="s">
        <v>21</v>
      </c>
      <c r="B17" s="16">
        <v>22358.78</v>
      </c>
      <c r="C17" s="16">
        <v>31996.84</v>
      </c>
      <c r="D17" s="16">
        <v>23094.11</v>
      </c>
      <c r="E17" s="16">
        <v>35853.92</v>
      </c>
      <c r="F17" s="16">
        <v>33420.62</v>
      </c>
      <c r="G17" s="16">
        <v>34166.34</v>
      </c>
      <c r="H17" s="16">
        <v>33264.17</v>
      </c>
      <c r="I17" s="16">
        <v>29753.75</v>
      </c>
      <c r="J17" s="16">
        <v>32446.51</v>
      </c>
      <c r="K17" s="16">
        <v>26540.17</v>
      </c>
      <c r="L17" s="16">
        <v>35223.65</v>
      </c>
      <c r="M17" s="16">
        <v>29662.71</v>
      </c>
      <c r="N17" s="16">
        <f t="shared" si="0"/>
        <v>367781.57</v>
      </c>
    </row>
    <row r="18" spans="1:14" ht="12.75">
      <c r="A18" t="s">
        <v>22</v>
      </c>
      <c r="B18" s="16">
        <v>249880</v>
      </c>
      <c r="C18" s="16">
        <v>296866.19</v>
      </c>
      <c r="D18" s="16">
        <v>232245.19</v>
      </c>
      <c r="E18" s="16">
        <v>252995.32</v>
      </c>
      <c r="F18" s="16">
        <v>261083.2</v>
      </c>
      <c r="G18" s="16">
        <v>262332.3</v>
      </c>
      <c r="H18" s="16">
        <v>234599.9</v>
      </c>
      <c r="I18" s="16">
        <v>219343.22</v>
      </c>
      <c r="J18" s="16">
        <v>261487.42</v>
      </c>
      <c r="K18" s="16">
        <v>233478.99</v>
      </c>
      <c r="L18" s="16">
        <v>244922.17</v>
      </c>
      <c r="M18" s="16">
        <v>232961.91</v>
      </c>
      <c r="N18" s="16">
        <f t="shared" si="0"/>
        <v>2982195.8099999996</v>
      </c>
    </row>
    <row r="19" spans="1:14" ht="12.75">
      <c r="A19" t="s">
        <v>23</v>
      </c>
      <c r="B19" s="16">
        <v>21657.66</v>
      </c>
      <c r="C19" s="16">
        <v>38087.04</v>
      </c>
      <c r="D19" s="16">
        <v>29476.21</v>
      </c>
      <c r="E19" s="16">
        <v>32439.28</v>
      </c>
      <c r="F19" s="16">
        <v>42179.79</v>
      </c>
      <c r="G19" s="16">
        <v>62668.48</v>
      </c>
      <c r="H19" s="16">
        <v>51705.85</v>
      </c>
      <c r="I19" s="16">
        <v>39586.06</v>
      </c>
      <c r="J19" s="16">
        <v>46975.73</v>
      </c>
      <c r="K19" s="16">
        <v>23267.02</v>
      </c>
      <c r="L19" s="16">
        <v>45936.95</v>
      </c>
      <c r="M19" s="16">
        <v>38231.2</v>
      </c>
      <c r="N19" s="16">
        <f t="shared" si="0"/>
        <v>472211.27</v>
      </c>
    </row>
    <row r="20" spans="1:14" ht="12.75">
      <c r="A20" t="s">
        <v>24</v>
      </c>
      <c r="B20" s="16">
        <v>28681.93</v>
      </c>
      <c r="C20" s="16">
        <v>33647.26</v>
      </c>
      <c r="D20" s="16">
        <v>29477.18</v>
      </c>
      <c r="E20" s="16">
        <v>26373.65</v>
      </c>
      <c r="F20" s="16">
        <v>24692.68</v>
      </c>
      <c r="G20" s="16">
        <v>29930.87</v>
      </c>
      <c r="H20" s="16">
        <v>21983.9</v>
      </c>
      <c r="I20" s="16">
        <v>23409.43</v>
      </c>
      <c r="J20" s="16">
        <v>30368.25</v>
      </c>
      <c r="K20" s="16">
        <v>27266.36</v>
      </c>
      <c r="L20" s="16">
        <v>26305.05</v>
      </c>
      <c r="M20" s="16">
        <v>28353.55</v>
      </c>
      <c r="N20" s="16">
        <f t="shared" si="0"/>
        <v>330490.1099999999</v>
      </c>
    </row>
    <row r="21" spans="1:14" ht="12.75">
      <c r="A21" t="s">
        <v>25</v>
      </c>
      <c r="B21" s="16">
        <v>2152124.84</v>
      </c>
      <c r="C21" s="16">
        <v>2382702.53</v>
      </c>
      <c r="D21" s="16">
        <v>2040371.71</v>
      </c>
      <c r="E21" s="16">
        <v>2085498.94</v>
      </c>
      <c r="F21" s="16">
        <v>2085862.29</v>
      </c>
      <c r="G21" s="16">
        <v>2113520.95</v>
      </c>
      <c r="H21" s="16">
        <v>1902507.91</v>
      </c>
      <c r="I21" s="16">
        <v>1803441.48</v>
      </c>
      <c r="J21" s="16">
        <v>2006818.9</v>
      </c>
      <c r="K21" s="16">
        <v>1885354.82</v>
      </c>
      <c r="L21" s="16">
        <v>2088464.93</v>
      </c>
      <c r="M21" s="16">
        <v>2036589.38</v>
      </c>
      <c r="N21" s="16">
        <f t="shared" si="0"/>
        <v>24583258.679999996</v>
      </c>
    </row>
    <row r="22" spans="1:14" ht="12.75">
      <c r="A22" t="s">
        <v>26</v>
      </c>
      <c r="B22" s="39">
        <v>55131.86</v>
      </c>
      <c r="C22" s="39">
        <v>74798.73</v>
      </c>
      <c r="D22" s="39">
        <v>59336.29</v>
      </c>
      <c r="E22" s="39">
        <v>64319.09</v>
      </c>
      <c r="F22" s="39">
        <v>67679.36</v>
      </c>
      <c r="G22" s="39">
        <v>83931</v>
      </c>
      <c r="H22" s="39">
        <v>78845.73</v>
      </c>
      <c r="I22" s="39">
        <v>63798.06</v>
      </c>
      <c r="J22" s="39">
        <v>70047.23</v>
      </c>
      <c r="K22" s="39">
        <v>55507</v>
      </c>
      <c r="L22" s="39">
        <v>76532.55</v>
      </c>
      <c r="M22" s="39">
        <v>72751.72</v>
      </c>
      <c r="N22" s="39">
        <f t="shared" si="0"/>
        <v>822678.62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6">
        <f>SUM(B6:B23)</f>
        <v>13109975.330000002</v>
      </c>
      <c r="C24" s="16">
        <f aca="true" t="shared" si="1" ref="C24:M24">SUM(C6:C23)</f>
        <v>14132229.229999997</v>
      </c>
      <c r="D24" s="16">
        <f t="shared" si="1"/>
        <v>12452053.779999997</v>
      </c>
      <c r="E24" s="16">
        <f t="shared" si="1"/>
        <v>12987447.899999999</v>
      </c>
      <c r="F24" s="16">
        <f t="shared" si="1"/>
        <v>13243619.649999995</v>
      </c>
      <c r="G24" s="16">
        <f t="shared" si="1"/>
        <v>13258637.77</v>
      </c>
      <c r="H24" s="16">
        <f t="shared" si="1"/>
        <v>12380339.86</v>
      </c>
      <c r="I24" s="16">
        <f t="shared" si="1"/>
        <v>11304417.45</v>
      </c>
      <c r="J24" s="16">
        <f t="shared" si="1"/>
        <v>12757923.2</v>
      </c>
      <c r="K24" s="16">
        <f t="shared" si="1"/>
        <v>11811172.239999998</v>
      </c>
      <c r="L24" s="16">
        <f t="shared" si="1"/>
        <v>12494766.860000003</v>
      </c>
      <c r="M24" s="16">
        <f t="shared" si="1"/>
        <v>12395254.659999998</v>
      </c>
      <c r="N24" s="16">
        <f>SUM(N6:N22)</f>
        <v>152327837.93</v>
      </c>
    </row>
    <row r="25" spans="2:14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ht="12.75">
      <c r="A39" t="str">
        <f ca="1">CELL("filename")</f>
        <v>S:\Div - Adm Svc\Distribution &amp; Statistics\Distributions\WEB\[Consolidated_Tax_08.xls]LIQ TAX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0.7109375" style="42" customWidth="1"/>
    <col min="2" max="4" width="13.421875" style="43" bestFit="1" customWidth="1"/>
    <col min="5" max="5" width="13.421875" style="42" bestFit="1" customWidth="1"/>
    <col min="6" max="6" width="13.57421875" style="43" bestFit="1" customWidth="1"/>
    <col min="7" max="7" width="13.57421875" style="42" bestFit="1" customWidth="1"/>
    <col min="8" max="8" width="13.57421875" style="43" bestFit="1" customWidth="1"/>
    <col min="9" max="9" width="13.57421875" style="42" bestFit="1" customWidth="1"/>
    <col min="10" max="10" width="13.57421875" style="43" bestFit="1" customWidth="1"/>
    <col min="11" max="11" width="13.421875" style="43" bestFit="1" customWidth="1"/>
    <col min="12" max="12" width="13.57421875" style="43" bestFit="1" customWidth="1"/>
    <col min="13" max="13" width="13.57421875" style="42" bestFit="1" customWidth="1"/>
    <col min="14" max="14" width="16.00390625" style="42" bestFit="1" customWidth="1"/>
    <col min="15" max="15" width="13.57421875" style="42" bestFit="1" customWidth="1"/>
    <col min="16" max="16384" width="9.140625" style="42" customWidth="1"/>
  </cols>
  <sheetData>
    <row r="1" ht="12">
      <c r="N1" s="44" t="s">
        <v>39</v>
      </c>
    </row>
    <row r="2" spans="1:14" ht="12">
      <c r="A2" s="45" t="s">
        <v>61</v>
      </c>
      <c r="B2" s="46" t="s">
        <v>27</v>
      </c>
      <c r="C2" s="46" t="s">
        <v>28</v>
      </c>
      <c r="D2" s="46" t="s">
        <v>29</v>
      </c>
      <c r="E2" s="46" t="s">
        <v>30</v>
      </c>
      <c r="F2" s="46" t="s">
        <v>31</v>
      </c>
      <c r="G2" s="46" t="s">
        <v>32</v>
      </c>
      <c r="H2" s="46" t="s">
        <v>33</v>
      </c>
      <c r="I2" s="46" t="s">
        <v>34</v>
      </c>
      <c r="J2" s="46" t="s">
        <v>35</v>
      </c>
      <c r="K2" s="46" t="s">
        <v>36</v>
      </c>
      <c r="L2" s="46" t="s">
        <v>37</v>
      </c>
      <c r="M2" s="46" t="s">
        <v>38</v>
      </c>
      <c r="N2" s="46" t="s">
        <v>9</v>
      </c>
    </row>
    <row r="3" ht="12">
      <c r="A3" s="47"/>
    </row>
    <row r="4" ht="12">
      <c r="A4" s="48" t="s">
        <v>62</v>
      </c>
    </row>
    <row r="5" spans="1:14" ht="12">
      <c r="A5" s="42" t="s">
        <v>10</v>
      </c>
      <c r="B5" s="49">
        <v>2035646.03</v>
      </c>
      <c r="C5" s="49">
        <v>2086516.8</v>
      </c>
      <c r="D5" s="49">
        <v>2126587.29</v>
      </c>
      <c r="E5" s="47">
        <v>1958104.29</v>
      </c>
      <c r="F5" s="49">
        <v>1920582.69</v>
      </c>
      <c r="G5" s="47">
        <v>2214192.9</v>
      </c>
      <c r="H5" s="49">
        <v>1549899.73</v>
      </c>
      <c r="I5" s="47">
        <v>1654343.15</v>
      </c>
      <c r="J5" s="49">
        <v>2100906.23</v>
      </c>
      <c r="K5" s="49">
        <v>1864500.24</v>
      </c>
      <c r="L5" s="49">
        <v>1911201.93</v>
      </c>
      <c r="M5" s="47">
        <v>2024011.98</v>
      </c>
      <c r="N5" s="47">
        <f>SUM(B5:M5)</f>
        <v>23446493.259999998</v>
      </c>
    </row>
    <row r="6" spans="2:14" ht="12">
      <c r="B6" s="49"/>
      <c r="C6" s="49"/>
      <c r="D6" s="49"/>
      <c r="E6" s="47"/>
      <c r="F6" s="49"/>
      <c r="G6" s="47"/>
      <c r="H6" s="49"/>
      <c r="I6" s="47"/>
      <c r="J6" s="49"/>
      <c r="K6" s="49"/>
      <c r="L6" s="49"/>
      <c r="M6" s="47"/>
      <c r="N6" s="47"/>
    </row>
    <row r="7" spans="1:14" ht="12">
      <c r="A7" s="48" t="s">
        <v>63</v>
      </c>
      <c r="B7" s="49"/>
      <c r="C7" s="49"/>
      <c r="D7" s="49"/>
      <c r="E7" s="47"/>
      <c r="F7" s="49"/>
      <c r="G7" s="47"/>
      <c r="H7" s="49"/>
      <c r="I7" s="47"/>
      <c r="J7" s="49"/>
      <c r="K7" s="49"/>
      <c r="L7" s="49"/>
      <c r="M7" s="47"/>
      <c r="N7" s="47"/>
    </row>
    <row r="8" spans="1:14" ht="12">
      <c r="A8" s="42" t="s">
        <v>64</v>
      </c>
      <c r="B8" s="49">
        <v>2635.48</v>
      </c>
      <c r="C8" s="49">
        <v>2693.62</v>
      </c>
      <c r="D8" s="49">
        <v>2739.41</v>
      </c>
      <c r="E8" s="47">
        <v>2543.23</v>
      </c>
      <c r="F8" s="49">
        <v>2494.5</v>
      </c>
      <c r="G8" s="47">
        <v>2852.65</v>
      </c>
      <c r="H8" s="49">
        <v>2013.05</v>
      </c>
      <c r="I8" s="47">
        <v>2148.7</v>
      </c>
      <c r="J8" s="49">
        <v>2728.71</v>
      </c>
      <c r="K8" s="49">
        <v>2421.66</v>
      </c>
      <c r="L8" s="49">
        <v>2482.32</v>
      </c>
      <c r="M8" s="47">
        <v>2628.84</v>
      </c>
      <c r="N8" s="47">
        <f>SUM(B8:M8)</f>
        <v>30382.17</v>
      </c>
    </row>
    <row r="9" spans="1:14" ht="12">
      <c r="A9" s="42" t="s">
        <v>65</v>
      </c>
      <c r="B9" s="49">
        <v>26608.63</v>
      </c>
      <c r="C9" s="49">
        <v>27280.09</v>
      </c>
      <c r="D9" s="49">
        <v>27809</v>
      </c>
      <c r="E9" s="47">
        <v>25588.2</v>
      </c>
      <c r="F9" s="49">
        <v>25097.87</v>
      </c>
      <c r="G9" s="47">
        <v>28954.27</v>
      </c>
      <c r="H9" s="49">
        <v>20253.84</v>
      </c>
      <c r="I9" s="47">
        <v>21618.69</v>
      </c>
      <c r="J9" s="49">
        <v>27454.31</v>
      </c>
      <c r="K9" s="49">
        <v>24364.99</v>
      </c>
      <c r="L9" s="49">
        <v>24975.28</v>
      </c>
      <c r="M9" s="47">
        <v>26449.47</v>
      </c>
      <c r="N9" s="47">
        <f>SUM(B9:M9)</f>
        <v>306454.64</v>
      </c>
    </row>
    <row r="10" spans="2:14" ht="12">
      <c r="B10" s="49"/>
      <c r="C10" s="49"/>
      <c r="D10" s="49"/>
      <c r="E10" s="47"/>
      <c r="F10" s="49"/>
      <c r="G10" s="47"/>
      <c r="H10" s="49"/>
      <c r="I10" s="47"/>
      <c r="J10" s="49"/>
      <c r="K10" s="49"/>
      <c r="L10" s="49"/>
      <c r="M10" s="47"/>
      <c r="N10" s="47"/>
    </row>
    <row r="11" spans="1:15" ht="12">
      <c r="A11" s="50" t="s">
        <v>66</v>
      </c>
      <c r="B11" s="49">
        <v>2064890.14</v>
      </c>
      <c r="C11" s="82">
        <v>2116490.51</v>
      </c>
      <c r="D11" s="82">
        <v>2157135.7</v>
      </c>
      <c r="E11" s="47">
        <v>1986235.72</v>
      </c>
      <c r="F11" s="82">
        <v>1948175.06</v>
      </c>
      <c r="G11" s="47">
        <v>2245999.82</v>
      </c>
      <c r="H11" s="49">
        <v>1572166.62</v>
      </c>
      <c r="I11" s="47">
        <v>1678110.54</v>
      </c>
      <c r="J11" s="82">
        <v>2131089.25</v>
      </c>
      <c r="K11" s="82">
        <v>1891286.89</v>
      </c>
      <c r="L11" s="49">
        <v>1938659.53</v>
      </c>
      <c r="M11" s="47">
        <v>2053090.29</v>
      </c>
      <c r="N11" s="69">
        <f>SUM(B11:M11)</f>
        <v>23783330.07</v>
      </c>
      <c r="O11" s="47"/>
    </row>
    <row r="12" spans="1:14" ht="12">
      <c r="A12" s="50"/>
      <c r="B12" s="49"/>
      <c r="C12" s="49"/>
      <c r="D12" s="49"/>
      <c r="E12" s="47"/>
      <c r="F12" s="49"/>
      <c r="G12" s="47"/>
      <c r="H12" s="49"/>
      <c r="I12" s="47"/>
      <c r="J12" s="49"/>
      <c r="K12" s="49"/>
      <c r="L12" s="49"/>
      <c r="M12" s="47"/>
      <c r="N12" s="47"/>
    </row>
    <row r="13" spans="1:14" ht="12">
      <c r="A13" s="48" t="s">
        <v>67</v>
      </c>
      <c r="B13" s="49"/>
      <c r="C13" s="49"/>
      <c r="D13" s="49"/>
      <c r="E13" s="47"/>
      <c r="F13" s="49"/>
      <c r="G13" s="47"/>
      <c r="H13" s="49"/>
      <c r="I13" s="47"/>
      <c r="J13" s="49"/>
      <c r="K13" s="49"/>
      <c r="L13" s="49"/>
      <c r="M13" s="47"/>
      <c r="N13" s="47"/>
    </row>
    <row r="14" spans="1:14" ht="12">
      <c r="A14" s="48" t="s">
        <v>68</v>
      </c>
      <c r="B14" s="49"/>
      <c r="C14" s="49"/>
      <c r="D14" s="49"/>
      <c r="E14" s="47"/>
      <c r="F14" s="49"/>
      <c r="G14" s="47"/>
      <c r="H14" s="49"/>
      <c r="I14" s="47"/>
      <c r="J14" s="49"/>
      <c r="K14" s="49"/>
      <c r="L14" s="49"/>
      <c r="M14" s="47"/>
      <c r="N14" s="47"/>
    </row>
    <row r="15" spans="1:14" ht="12">
      <c r="A15" s="42" t="s">
        <v>69</v>
      </c>
      <c r="B15" s="49">
        <v>485755.46</v>
      </c>
      <c r="C15" s="49">
        <v>474513.71</v>
      </c>
      <c r="D15" s="49">
        <v>513411.43</v>
      </c>
      <c r="E15" s="47">
        <v>470609.54</v>
      </c>
      <c r="F15" s="49">
        <v>453992.93</v>
      </c>
      <c r="G15" s="47">
        <v>608171.23</v>
      </c>
      <c r="H15" s="49">
        <v>435450.41</v>
      </c>
      <c r="I15" s="47">
        <v>427301.18</v>
      </c>
      <c r="J15" s="49">
        <v>581701.94</v>
      </c>
      <c r="K15" s="49">
        <v>513480.68</v>
      </c>
      <c r="L15" s="49">
        <v>503129.76</v>
      </c>
      <c r="M15" s="47">
        <v>549377.23</v>
      </c>
      <c r="N15" s="47">
        <f aca="true" t="shared" si="0" ref="N15:N75">SUM(B15:M15)</f>
        <v>6016895.5</v>
      </c>
    </row>
    <row r="16" spans="2:14" ht="12">
      <c r="B16" s="49"/>
      <c r="C16" s="49"/>
      <c r="D16" s="49"/>
      <c r="E16" s="47"/>
      <c r="F16" s="49"/>
      <c r="G16" s="47"/>
      <c r="H16" s="49"/>
      <c r="I16" s="47"/>
      <c r="J16" s="49"/>
      <c r="K16" s="49"/>
      <c r="L16" s="49"/>
      <c r="M16" s="47"/>
      <c r="N16" s="47"/>
    </row>
    <row r="17" spans="1:14" ht="12">
      <c r="A17" s="42" t="s">
        <v>70</v>
      </c>
      <c r="B17" s="49">
        <v>143523.85</v>
      </c>
      <c r="C17" s="49">
        <v>139364.39</v>
      </c>
      <c r="D17" s="49">
        <v>153756.62</v>
      </c>
      <c r="E17" s="47">
        <v>137919.83</v>
      </c>
      <c r="F17" s="49">
        <v>131771.65</v>
      </c>
      <c r="G17" s="47">
        <v>188817.96</v>
      </c>
      <c r="H17" s="49">
        <v>124910.88</v>
      </c>
      <c r="I17" s="47">
        <v>122431.05</v>
      </c>
      <c r="J17" s="49">
        <v>178488.87</v>
      </c>
      <c r="K17" s="49">
        <v>153782.25</v>
      </c>
      <c r="L17" s="49">
        <v>149952.39</v>
      </c>
      <c r="M17" s="47">
        <v>167064.05</v>
      </c>
      <c r="N17" s="47">
        <f t="shared" si="0"/>
        <v>1791783.7900000003</v>
      </c>
    </row>
    <row r="18" spans="2:14" ht="12">
      <c r="B18" s="49"/>
      <c r="C18" s="49"/>
      <c r="D18" s="49"/>
      <c r="E18" s="47"/>
      <c r="F18" s="49"/>
      <c r="G18" s="47"/>
      <c r="H18" s="49"/>
      <c r="I18" s="47"/>
      <c r="J18" s="49"/>
      <c r="K18" s="49"/>
      <c r="L18" s="49"/>
      <c r="M18" s="47"/>
      <c r="N18" s="47"/>
    </row>
    <row r="19" spans="1:14" ht="12">
      <c r="A19" s="48" t="s">
        <v>63</v>
      </c>
      <c r="B19" s="49"/>
      <c r="C19" s="49"/>
      <c r="D19" s="49"/>
      <c r="E19" s="47"/>
      <c r="F19" s="49"/>
      <c r="G19" s="47"/>
      <c r="H19" s="49"/>
      <c r="I19" s="47"/>
      <c r="J19" s="49"/>
      <c r="K19" s="49"/>
      <c r="L19" s="49"/>
      <c r="M19" s="47"/>
      <c r="N19" s="47"/>
    </row>
    <row r="20" spans="1:14" ht="12">
      <c r="A20" s="42" t="s">
        <v>64</v>
      </c>
      <c r="B20" s="49">
        <v>717.95</v>
      </c>
      <c r="C20" s="49">
        <v>703.77</v>
      </c>
      <c r="D20" s="49">
        <v>752.84</v>
      </c>
      <c r="E20" s="47">
        <v>698.85</v>
      </c>
      <c r="F20" s="49">
        <v>677.88</v>
      </c>
      <c r="G20" s="47">
        <v>872.38</v>
      </c>
      <c r="H20" s="49">
        <v>654.49</v>
      </c>
      <c r="I20" s="47">
        <v>642.66</v>
      </c>
      <c r="J20" s="49">
        <v>840.55</v>
      </c>
      <c r="K20" s="49">
        <v>752.93</v>
      </c>
      <c r="L20" s="49">
        <v>739.87</v>
      </c>
      <c r="M20" s="47">
        <v>798.21</v>
      </c>
      <c r="N20" s="47">
        <f t="shared" si="0"/>
        <v>8852.380000000001</v>
      </c>
    </row>
    <row r="21" spans="1:14" ht="12">
      <c r="A21" s="42" t="s">
        <v>71</v>
      </c>
      <c r="B21" s="49">
        <v>23878.48</v>
      </c>
      <c r="C21" s="49">
        <v>23406.57</v>
      </c>
      <c r="D21" s="49">
        <v>25039.42</v>
      </c>
      <c r="E21" s="47">
        <v>23242.68</v>
      </c>
      <c r="F21" s="49">
        <v>22545.15</v>
      </c>
      <c r="G21" s="47">
        <v>29017.25</v>
      </c>
      <c r="H21" s="49">
        <v>21766.77</v>
      </c>
      <c r="I21" s="47">
        <v>21373.11</v>
      </c>
      <c r="J21" s="49">
        <v>27957.69</v>
      </c>
      <c r="K21" s="49">
        <v>25042.33</v>
      </c>
      <c r="L21" s="49">
        <v>24607.82</v>
      </c>
      <c r="M21" s="47">
        <v>26549.19</v>
      </c>
      <c r="N21" s="47">
        <f t="shared" si="0"/>
        <v>294426.46</v>
      </c>
    </row>
    <row r="22" spans="2:14" ht="12">
      <c r="B22" s="49"/>
      <c r="C22" s="49"/>
      <c r="D22" s="49"/>
      <c r="E22" s="47"/>
      <c r="F22" s="49"/>
      <c r="G22" s="47"/>
      <c r="H22" s="49"/>
      <c r="I22" s="47"/>
      <c r="J22" s="49"/>
      <c r="K22" s="49"/>
      <c r="L22" s="49"/>
      <c r="M22" s="47"/>
      <c r="N22" s="47"/>
    </row>
    <row r="23" spans="1:14" ht="12">
      <c r="A23" s="50" t="s">
        <v>72</v>
      </c>
      <c r="B23" s="49">
        <v>653875.74</v>
      </c>
      <c r="C23" s="49">
        <v>637988.44</v>
      </c>
      <c r="D23" s="49">
        <v>692960.31</v>
      </c>
      <c r="E23" s="47">
        <v>632470.9</v>
      </c>
      <c r="F23" s="49">
        <v>608987.61</v>
      </c>
      <c r="G23" s="47">
        <v>826878.82</v>
      </c>
      <c r="H23" s="49">
        <v>582782.55</v>
      </c>
      <c r="I23" s="47">
        <v>571748</v>
      </c>
      <c r="J23" s="49">
        <v>788989.05</v>
      </c>
      <c r="K23" s="49">
        <v>693058.19</v>
      </c>
      <c r="L23" s="49">
        <v>678429.84</v>
      </c>
      <c r="M23" s="47">
        <v>743788.68</v>
      </c>
      <c r="N23" s="69">
        <f t="shared" si="0"/>
        <v>8111958.129999999</v>
      </c>
    </row>
    <row r="24" spans="1:14" ht="12">
      <c r="A24" s="51"/>
      <c r="B24" s="49"/>
      <c r="C24" s="49"/>
      <c r="D24" s="49"/>
      <c r="E24" s="47"/>
      <c r="F24" s="49"/>
      <c r="G24" s="47"/>
      <c r="H24" s="49"/>
      <c r="I24" s="47"/>
      <c r="J24" s="49"/>
      <c r="K24" s="49"/>
      <c r="L24" s="49"/>
      <c r="M24" s="47"/>
      <c r="N24" s="47"/>
    </row>
    <row r="25" spans="1:14" ht="12">
      <c r="A25" s="48" t="s">
        <v>73</v>
      </c>
      <c r="B25" s="49"/>
      <c r="C25" s="49"/>
      <c r="D25" s="49"/>
      <c r="E25" s="47"/>
      <c r="F25" s="49"/>
      <c r="G25" s="47"/>
      <c r="H25" s="49"/>
      <c r="I25" s="47"/>
      <c r="J25" s="49"/>
      <c r="K25" s="49"/>
      <c r="L25" s="49"/>
      <c r="M25" s="47"/>
      <c r="N25" s="47"/>
    </row>
    <row r="26" spans="1:14" ht="12">
      <c r="A26" s="48" t="s">
        <v>74</v>
      </c>
      <c r="B26" s="49"/>
      <c r="C26" s="49"/>
      <c r="D26" s="49"/>
      <c r="E26" s="47"/>
      <c r="F26" s="49"/>
      <c r="G26" s="47"/>
      <c r="H26" s="49"/>
      <c r="I26" s="47"/>
      <c r="J26" s="49"/>
      <c r="K26" s="49"/>
      <c r="L26" s="49"/>
      <c r="M26" s="47"/>
      <c r="N26" s="47"/>
    </row>
    <row r="27" spans="1:14" ht="12">
      <c r="A27" s="42" t="s">
        <v>75</v>
      </c>
      <c r="B27" s="49">
        <v>862.17</v>
      </c>
      <c r="C27" s="49">
        <v>862.17</v>
      </c>
      <c r="D27" s="49">
        <v>862.17</v>
      </c>
      <c r="E27" s="47">
        <v>862.17</v>
      </c>
      <c r="F27" s="49">
        <v>862.17</v>
      </c>
      <c r="G27" s="47">
        <v>862.17</v>
      </c>
      <c r="H27" s="49">
        <v>862.17</v>
      </c>
      <c r="I27" s="47">
        <v>862.17</v>
      </c>
      <c r="J27" s="49">
        <v>862.17</v>
      </c>
      <c r="K27" s="49">
        <v>862.17</v>
      </c>
      <c r="L27" s="49">
        <v>862.17</v>
      </c>
      <c r="M27" s="47">
        <v>862.17</v>
      </c>
      <c r="N27" s="47">
        <f t="shared" si="0"/>
        <v>10346.039999999999</v>
      </c>
    </row>
    <row r="28" spans="1:14" ht="12">
      <c r="A28" s="48" t="s">
        <v>68</v>
      </c>
      <c r="B28" s="49"/>
      <c r="C28" s="49"/>
      <c r="D28" s="49"/>
      <c r="E28" s="47"/>
      <c r="F28" s="49"/>
      <c r="G28" s="47"/>
      <c r="H28" s="49"/>
      <c r="I28" s="47"/>
      <c r="J28" s="49"/>
      <c r="K28" s="49"/>
      <c r="L28" s="49"/>
      <c r="M28" s="47"/>
      <c r="N28" s="47"/>
    </row>
    <row r="29" spans="1:14" ht="12">
      <c r="A29" s="42" t="s">
        <v>76</v>
      </c>
      <c r="B29" s="49">
        <v>25741568.8</v>
      </c>
      <c r="C29" s="49">
        <v>25965834.32999999</v>
      </c>
      <c r="D29" s="49">
        <v>30225244.12000005</v>
      </c>
      <c r="E29" s="47">
        <v>26329666.19000002</v>
      </c>
      <c r="F29" s="49">
        <v>25591851.589999996</v>
      </c>
      <c r="G29" s="47">
        <v>33639700.64</v>
      </c>
      <c r="H29" s="49">
        <v>23465435.870000005</v>
      </c>
      <c r="I29" s="47">
        <v>23562819.47999999</v>
      </c>
      <c r="J29" s="49">
        <v>30233479.900000025</v>
      </c>
      <c r="K29" s="49">
        <v>25219966.500000026</v>
      </c>
      <c r="L29" s="49">
        <v>25890595.06</v>
      </c>
      <c r="M29" s="47">
        <v>29002773.15</v>
      </c>
      <c r="N29" s="47">
        <f t="shared" si="0"/>
        <v>324868935.6300001</v>
      </c>
    </row>
    <row r="30" spans="2:14" ht="12">
      <c r="B30" s="49"/>
      <c r="C30" s="49"/>
      <c r="D30" s="49"/>
      <c r="E30" s="47"/>
      <c r="F30" s="49"/>
      <c r="G30" s="47"/>
      <c r="H30" s="49"/>
      <c r="I30" s="47"/>
      <c r="J30" s="49"/>
      <c r="K30" s="49"/>
      <c r="L30" s="49"/>
      <c r="M30" s="47"/>
      <c r="N30" s="47"/>
    </row>
    <row r="31" spans="1:14" ht="12">
      <c r="A31" s="42" t="s">
        <v>77</v>
      </c>
      <c r="B31" s="49">
        <v>690205.23</v>
      </c>
      <c r="C31" s="49">
        <v>693249</v>
      </c>
      <c r="D31" s="49">
        <v>751058.46</v>
      </c>
      <c r="E31" s="47">
        <v>698186.99</v>
      </c>
      <c r="F31" s="49">
        <v>688173.24</v>
      </c>
      <c r="G31" s="47">
        <v>797400.06</v>
      </c>
      <c r="H31" s="49">
        <v>659313.15</v>
      </c>
      <c r="I31" s="47">
        <v>660634.86</v>
      </c>
      <c r="J31" s="49">
        <v>751170.23</v>
      </c>
      <c r="K31" s="49">
        <v>683125.95</v>
      </c>
      <c r="L31" s="49">
        <v>692227.84</v>
      </c>
      <c r="M31" s="47">
        <v>734466.87</v>
      </c>
      <c r="N31" s="47">
        <f t="shared" si="0"/>
        <v>8499211.88</v>
      </c>
    </row>
    <row r="32" spans="1:14" ht="12">
      <c r="A32" s="42" t="s">
        <v>78</v>
      </c>
      <c r="B32" s="49">
        <v>7318551.86</v>
      </c>
      <c r="C32" s="49">
        <v>7384755.53</v>
      </c>
      <c r="D32" s="49">
        <v>8642142.75</v>
      </c>
      <c r="E32" s="47">
        <v>7492159.51</v>
      </c>
      <c r="F32" s="49">
        <v>7274355</v>
      </c>
      <c r="G32" s="47">
        <v>9650097.88</v>
      </c>
      <c r="H32" s="49">
        <v>6646632.37</v>
      </c>
      <c r="I32" s="47">
        <v>6675380.24</v>
      </c>
      <c r="J32" s="49">
        <v>8644573.96</v>
      </c>
      <c r="K32" s="49">
        <v>7164573.7</v>
      </c>
      <c r="L32" s="49">
        <v>7362544.75</v>
      </c>
      <c r="M32" s="47">
        <v>8281266.6</v>
      </c>
      <c r="N32" s="47">
        <f t="shared" si="0"/>
        <v>92537034.14999999</v>
      </c>
    </row>
    <row r="33" spans="1:14" ht="12">
      <c r="A33" s="42" t="s">
        <v>79</v>
      </c>
      <c r="B33" s="49">
        <v>20018879.7</v>
      </c>
      <c r="C33" s="49">
        <v>20168960.71</v>
      </c>
      <c r="D33" s="49">
        <v>23019405.76</v>
      </c>
      <c r="E33" s="47">
        <v>20412441.09</v>
      </c>
      <c r="F33" s="49">
        <v>19918687.26</v>
      </c>
      <c r="G33" s="47">
        <v>25304398.53</v>
      </c>
      <c r="H33" s="49">
        <v>18495665.89</v>
      </c>
      <c r="I33" s="47">
        <v>18560836.12</v>
      </c>
      <c r="J33" s="49">
        <v>23024917.22</v>
      </c>
      <c r="K33" s="49">
        <v>19669817.55</v>
      </c>
      <c r="L33" s="49">
        <v>20118609.77</v>
      </c>
      <c r="M33" s="47">
        <v>22201314.39</v>
      </c>
      <c r="N33" s="47">
        <f t="shared" si="0"/>
        <v>250913933.99</v>
      </c>
    </row>
    <row r="34" spans="1:14" ht="12">
      <c r="A34" s="42" t="s">
        <v>80</v>
      </c>
      <c r="B34" s="49">
        <v>698643.48</v>
      </c>
      <c r="C34" s="49">
        <v>706089.55</v>
      </c>
      <c r="D34" s="49">
        <v>847510.51</v>
      </c>
      <c r="E34" s="47">
        <v>718169.5</v>
      </c>
      <c r="F34" s="49">
        <v>693672.57</v>
      </c>
      <c r="G34" s="47">
        <v>960877.32</v>
      </c>
      <c r="H34" s="49">
        <v>623071.3</v>
      </c>
      <c r="I34" s="47">
        <v>626304.63</v>
      </c>
      <c r="J34" s="49">
        <v>847783.95</v>
      </c>
      <c r="K34" s="49">
        <v>681325.24</v>
      </c>
      <c r="L34" s="49">
        <v>703591.46</v>
      </c>
      <c r="M34" s="47">
        <v>806922.01</v>
      </c>
      <c r="N34" s="47">
        <f t="shared" si="0"/>
        <v>8913961.52</v>
      </c>
    </row>
    <row r="35" spans="1:14" ht="12">
      <c r="A35" s="42" t="s">
        <v>81</v>
      </c>
      <c r="B35" s="49">
        <v>3911666.91</v>
      </c>
      <c r="C35" s="49">
        <v>3957444.53</v>
      </c>
      <c r="D35" s="49">
        <v>4826885.64</v>
      </c>
      <c r="E35" s="47">
        <v>4031710.78</v>
      </c>
      <c r="F35" s="49">
        <v>3881106.27</v>
      </c>
      <c r="G35" s="47">
        <v>5523852.82</v>
      </c>
      <c r="H35" s="49">
        <v>3447057.11</v>
      </c>
      <c r="I35" s="47">
        <v>3466935.3</v>
      </c>
      <c r="J35" s="49">
        <v>4828566.74</v>
      </c>
      <c r="K35" s="49">
        <v>3805196.17</v>
      </c>
      <c r="L35" s="49">
        <v>3942086.52</v>
      </c>
      <c r="M35" s="47">
        <v>4577351.88</v>
      </c>
      <c r="N35" s="47">
        <f t="shared" si="0"/>
        <v>50199860.67000001</v>
      </c>
    </row>
    <row r="36" spans="1:14" ht="12">
      <c r="A36" s="52"/>
      <c r="B36" s="49"/>
      <c r="C36" s="49"/>
      <c r="D36" s="49"/>
      <c r="E36" s="47"/>
      <c r="F36" s="49"/>
      <c r="G36" s="47"/>
      <c r="H36" s="49"/>
      <c r="I36" s="47"/>
      <c r="J36" s="49"/>
      <c r="K36" s="49"/>
      <c r="L36" s="49"/>
      <c r="M36" s="47"/>
      <c r="N36" s="47"/>
    </row>
    <row r="37" spans="1:14" ht="12">
      <c r="A37" s="42" t="s">
        <v>82</v>
      </c>
      <c r="B37" s="49">
        <v>45442.93</v>
      </c>
      <c r="C37" s="49">
        <v>45697.09</v>
      </c>
      <c r="D37" s="49">
        <v>50524.33</v>
      </c>
      <c r="E37" s="47">
        <v>46109.43</v>
      </c>
      <c r="F37" s="49">
        <v>45273.26</v>
      </c>
      <c r="G37" s="47">
        <v>54393.98</v>
      </c>
      <c r="H37" s="49">
        <v>42863.36</v>
      </c>
      <c r="I37" s="47">
        <v>42973.73</v>
      </c>
      <c r="J37" s="49">
        <v>50533.67</v>
      </c>
      <c r="K37" s="49">
        <v>44851.79</v>
      </c>
      <c r="L37" s="49">
        <v>45611.83</v>
      </c>
      <c r="M37" s="47">
        <v>49138.89</v>
      </c>
      <c r="N37" s="47">
        <f t="shared" si="0"/>
        <v>563414.2899999999</v>
      </c>
    </row>
    <row r="38" spans="1:14" ht="12">
      <c r="A38" s="42" t="s">
        <v>83</v>
      </c>
      <c r="B38" s="49">
        <v>401314.35</v>
      </c>
      <c r="C38" s="49">
        <v>408209.73</v>
      </c>
      <c r="D38" s="49">
        <v>539171.66</v>
      </c>
      <c r="E38" s="47">
        <v>419396.29</v>
      </c>
      <c r="F38" s="49">
        <v>396711.07</v>
      </c>
      <c r="G38" s="47">
        <v>644154.23</v>
      </c>
      <c r="H38" s="49">
        <v>331331.24</v>
      </c>
      <c r="I38" s="47">
        <v>334325.45</v>
      </c>
      <c r="J38" s="49">
        <v>539424.88</v>
      </c>
      <c r="K38" s="49">
        <v>385276.91</v>
      </c>
      <c r="L38" s="49">
        <v>405896.39</v>
      </c>
      <c r="M38" s="47">
        <v>501584.96</v>
      </c>
      <c r="N38" s="47">
        <f t="shared" si="0"/>
        <v>5306797.16</v>
      </c>
    </row>
    <row r="39" spans="1:14" ht="12">
      <c r="A39" s="42" t="s">
        <v>84</v>
      </c>
      <c r="B39" s="49">
        <v>0</v>
      </c>
      <c r="C39" s="49">
        <v>0</v>
      </c>
      <c r="D39" s="49">
        <v>0</v>
      </c>
      <c r="E39" s="47">
        <v>0</v>
      </c>
      <c r="F39" s="49">
        <v>0</v>
      </c>
      <c r="G39" s="47">
        <v>0</v>
      </c>
      <c r="H39" s="49">
        <v>0</v>
      </c>
      <c r="I39" s="47">
        <v>0</v>
      </c>
      <c r="J39" s="49">
        <v>0</v>
      </c>
      <c r="K39" s="49">
        <v>0</v>
      </c>
      <c r="L39" s="49">
        <v>0</v>
      </c>
      <c r="M39" s="47">
        <v>0</v>
      </c>
      <c r="N39" s="47">
        <f t="shared" si="0"/>
        <v>0</v>
      </c>
    </row>
    <row r="40" spans="1:14" ht="12">
      <c r="A40" s="42" t="s">
        <v>85</v>
      </c>
      <c r="B40" s="49">
        <v>535422.86</v>
      </c>
      <c r="C40" s="49">
        <v>539254.47</v>
      </c>
      <c r="D40" s="49">
        <v>612027.24</v>
      </c>
      <c r="E40" s="47">
        <v>545470.6</v>
      </c>
      <c r="F40" s="49">
        <v>532864.91</v>
      </c>
      <c r="G40" s="47">
        <v>670363.84</v>
      </c>
      <c r="H40" s="49">
        <v>496534.72</v>
      </c>
      <c r="I40" s="47">
        <v>498198.54</v>
      </c>
      <c r="J40" s="49">
        <v>612167.95</v>
      </c>
      <c r="K40" s="49">
        <v>526511.19</v>
      </c>
      <c r="L40" s="49">
        <v>537969</v>
      </c>
      <c r="M40" s="47">
        <v>591141.11</v>
      </c>
      <c r="N40" s="47">
        <f t="shared" si="0"/>
        <v>6697926.430000001</v>
      </c>
    </row>
    <row r="41" spans="1:14" ht="12">
      <c r="A41" s="42" t="s">
        <v>86</v>
      </c>
      <c r="B41" s="49">
        <v>67075.18</v>
      </c>
      <c r="C41" s="49">
        <v>67649.36</v>
      </c>
      <c r="D41" s="49">
        <v>78554.6</v>
      </c>
      <c r="E41" s="47">
        <v>68580.86</v>
      </c>
      <c r="F41" s="49">
        <v>66691.86</v>
      </c>
      <c r="G41" s="47">
        <v>87296.53</v>
      </c>
      <c r="H41" s="49">
        <v>61247.66</v>
      </c>
      <c r="I41" s="47">
        <v>61496.99</v>
      </c>
      <c r="J41" s="49">
        <v>78575.68</v>
      </c>
      <c r="K41" s="49">
        <v>65739.73</v>
      </c>
      <c r="L41" s="49">
        <v>67456.72</v>
      </c>
      <c r="M41" s="47">
        <v>75424.74</v>
      </c>
      <c r="N41" s="47">
        <f t="shared" si="0"/>
        <v>845789.9099999999</v>
      </c>
    </row>
    <row r="42" spans="1:14" ht="12">
      <c r="A42" s="42" t="s">
        <v>87</v>
      </c>
      <c r="B42" s="49">
        <v>4957684.55</v>
      </c>
      <c r="C42" s="49">
        <v>4986311.06</v>
      </c>
      <c r="D42" s="49">
        <v>5530006.16</v>
      </c>
      <c r="E42" s="47">
        <v>5032752.61</v>
      </c>
      <c r="F42" s="49">
        <v>4938573.8</v>
      </c>
      <c r="G42" s="47">
        <v>5965846.65</v>
      </c>
      <c r="H42" s="49">
        <v>4667146.1</v>
      </c>
      <c r="I42" s="47">
        <v>4679576.69</v>
      </c>
      <c r="J42" s="49">
        <v>5531057.42</v>
      </c>
      <c r="K42" s="49">
        <v>4891104.28</v>
      </c>
      <c r="L42" s="49">
        <v>4976707.1</v>
      </c>
      <c r="M42" s="47">
        <v>5373963.07</v>
      </c>
      <c r="N42" s="47">
        <f t="shared" si="0"/>
        <v>61530729.49</v>
      </c>
    </row>
    <row r="43" spans="1:14" ht="12">
      <c r="A43" s="42" t="s">
        <v>88</v>
      </c>
      <c r="B43" s="49">
        <v>30718.61</v>
      </c>
      <c r="C43" s="49">
        <v>30844.76</v>
      </c>
      <c r="D43" s="49">
        <v>33240.69</v>
      </c>
      <c r="E43" s="47">
        <v>31049.42</v>
      </c>
      <c r="F43" s="49">
        <v>30634.4</v>
      </c>
      <c r="G43" s="47">
        <v>35161.34</v>
      </c>
      <c r="H43" s="49">
        <v>29438.28</v>
      </c>
      <c r="I43" s="47">
        <v>29493.06</v>
      </c>
      <c r="J43" s="49">
        <v>33245.33</v>
      </c>
      <c r="K43" s="49">
        <v>30425.21</v>
      </c>
      <c r="L43" s="49">
        <v>30802.44</v>
      </c>
      <c r="M43" s="47">
        <v>32553.05</v>
      </c>
      <c r="N43" s="47">
        <f t="shared" si="0"/>
        <v>377606.59</v>
      </c>
    </row>
    <row r="44" spans="1:14" ht="12">
      <c r="A44" s="42" t="s">
        <v>89</v>
      </c>
      <c r="B44" s="49">
        <v>1545727.39</v>
      </c>
      <c r="C44" s="49">
        <v>1559740.13</v>
      </c>
      <c r="D44" s="49">
        <v>1825879.98</v>
      </c>
      <c r="E44" s="47">
        <v>1582473.36</v>
      </c>
      <c r="F44" s="49">
        <v>1536372.64</v>
      </c>
      <c r="G44" s="47">
        <v>2039224.78</v>
      </c>
      <c r="H44" s="49">
        <v>1403508.23</v>
      </c>
      <c r="I44" s="47">
        <v>1409593.03</v>
      </c>
      <c r="J44" s="49">
        <v>1826394.57</v>
      </c>
      <c r="K44" s="49">
        <v>1513136.22</v>
      </c>
      <c r="L44" s="49">
        <v>1555038.97</v>
      </c>
      <c r="M44" s="47">
        <v>1749496.57</v>
      </c>
      <c r="N44" s="47">
        <f t="shared" si="0"/>
        <v>19546585.87</v>
      </c>
    </row>
    <row r="45" spans="1:14" ht="12">
      <c r="A45" s="42" t="s">
        <v>90</v>
      </c>
      <c r="B45" s="49">
        <v>16092.77</v>
      </c>
      <c r="C45" s="49">
        <v>16345.43</v>
      </c>
      <c r="D45" s="49">
        <v>21144.16</v>
      </c>
      <c r="E45" s="47">
        <v>16755.33</v>
      </c>
      <c r="F45" s="49">
        <v>15924.1</v>
      </c>
      <c r="G45" s="47">
        <v>24990.95</v>
      </c>
      <c r="H45" s="49">
        <v>13528.44</v>
      </c>
      <c r="I45" s="47">
        <v>13638.15</v>
      </c>
      <c r="J45" s="49">
        <v>21153.44</v>
      </c>
      <c r="K45" s="49">
        <v>15505.12</v>
      </c>
      <c r="L45" s="49">
        <v>16260.67</v>
      </c>
      <c r="M45" s="47">
        <v>19766.9</v>
      </c>
      <c r="N45" s="47">
        <f t="shared" si="0"/>
        <v>211105.46000000002</v>
      </c>
    </row>
    <row r="46" spans="1:14" ht="12">
      <c r="A46" s="42" t="s">
        <v>91</v>
      </c>
      <c r="B46" s="49">
        <v>695243.19</v>
      </c>
      <c r="C46" s="49">
        <v>699542.67</v>
      </c>
      <c r="D46" s="49">
        <v>781201.4</v>
      </c>
      <c r="E46" s="47">
        <v>706517.83</v>
      </c>
      <c r="F46" s="49">
        <v>692372.91</v>
      </c>
      <c r="G46" s="47">
        <v>846661.21</v>
      </c>
      <c r="H46" s="49">
        <v>651606.61</v>
      </c>
      <c r="I46" s="47">
        <v>653473.58</v>
      </c>
      <c r="J46" s="49">
        <v>781359.29</v>
      </c>
      <c r="K46" s="49">
        <v>685243.36</v>
      </c>
      <c r="L46" s="49">
        <v>698100.23</v>
      </c>
      <c r="M46" s="47">
        <v>757764.95</v>
      </c>
      <c r="N46" s="47">
        <f t="shared" si="0"/>
        <v>8649087.23</v>
      </c>
    </row>
    <row r="47" spans="1:14" ht="12">
      <c r="A47" s="42" t="s">
        <v>92</v>
      </c>
      <c r="B47" s="49">
        <v>68459.72</v>
      </c>
      <c r="C47" s="49">
        <v>69343.48</v>
      </c>
      <c r="D47" s="49">
        <v>86128.53</v>
      </c>
      <c r="E47" s="47">
        <v>70777.24</v>
      </c>
      <c r="F47" s="49">
        <v>67869.73</v>
      </c>
      <c r="G47" s="47">
        <v>99583.88</v>
      </c>
      <c r="H47" s="49">
        <v>59490.17</v>
      </c>
      <c r="I47" s="47">
        <v>59873.93</v>
      </c>
      <c r="J47" s="49">
        <v>86160.99</v>
      </c>
      <c r="K47" s="49">
        <v>66404.24</v>
      </c>
      <c r="L47" s="49">
        <v>69046.99</v>
      </c>
      <c r="M47" s="47">
        <v>81311.14</v>
      </c>
      <c r="N47" s="47">
        <f t="shared" si="0"/>
        <v>884450.04</v>
      </c>
    </row>
    <row r="48" spans="1:14" ht="12">
      <c r="A48" s="42" t="s">
        <v>93</v>
      </c>
      <c r="B48" s="49">
        <v>1127710.66</v>
      </c>
      <c r="C48" s="49">
        <v>1135328.88</v>
      </c>
      <c r="D48" s="49">
        <v>1280019.38</v>
      </c>
      <c r="E48" s="47">
        <v>1147688.1</v>
      </c>
      <c r="F48" s="49">
        <v>1122624.83</v>
      </c>
      <c r="G48" s="47">
        <v>1396007.14</v>
      </c>
      <c r="H48" s="49">
        <v>1050391.31</v>
      </c>
      <c r="I48" s="47">
        <v>1053699.4</v>
      </c>
      <c r="J48" s="49">
        <v>1280299.14</v>
      </c>
      <c r="K48" s="49">
        <v>1109992.04</v>
      </c>
      <c r="L48" s="49">
        <v>1132773.03</v>
      </c>
      <c r="M48" s="47">
        <v>1238492.51</v>
      </c>
      <c r="N48" s="47">
        <f t="shared" si="0"/>
        <v>14075026.419999998</v>
      </c>
    </row>
    <row r="49" spans="1:14" ht="12">
      <c r="A49" s="53"/>
      <c r="B49" s="49"/>
      <c r="C49" s="49"/>
      <c r="D49" s="49"/>
      <c r="E49" s="47"/>
      <c r="F49" s="49"/>
      <c r="G49" s="47"/>
      <c r="H49" s="49"/>
      <c r="I49" s="47"/>
      <c r="J49" s="49"/>
      <c r="K49" s="49"/>
      <c r="L49" s="49"/>
      <c r="M49" s="47"/>
      <c r="N49" s="47"/>
    </row>
    <row r="50" spans="1:14" ht="12">
      <c r="A50" s="48" t="s">
        <v>63</v>
      </c>
      <c r="B50" s="49"/>
      <c r="C50" s="49"/>
      <c r="D50" s="49"/>
      <c r="E50" s="47"/>
      <c r="F50" s="49"/>
      <c r="G50" s="47"/>
      <c r="H50" s="49"/>
      <c r="I50" s="47"/>
      <c r="J50" s="49"/>
      <c r="K50" s="49"/>
      <c r="L50" s="49"/>
      <c r="M50" s="47"/>
      <c r="N50" s="47"/>
    </row>
    <row r="51" spans="1:14" ht="12">
      <c r="A51" s="42" t="s">
        <v>94</v>
      </c>
      <c r="B51" s="49">
        <v>42775.03</v>
      </c>
      <c r="C51" s="49">
        <v>43009.31</v>
      </c>
      <c r="D51" s="49">
        <v>47458.91</v>
      </c>
      <c r="E51" s="47">
        <v>43389.38</v>
      </c>
      <c r="F51" s="49">
        <v>42618.62</v>
      </c>
      <c r="G51" s="47">
        <v>51025.82</v>
      </c>
      <c r="H51" s="49">
        <v>40397.26</v>
      </c>
      <c r="I51" s="47">
        <v>40498.99</v>
      </c>
      <c r="J51" s="49">
        <v>47467.51</v>
      </c>
      <c r="K51" s="49">
        <v>42230.13</v>
      </c>
      <c r="L51" s="49">
        <v>42930.71</v>
      </c>
      <c r="M51" s="47">
        <v>46181.85</v>
      </c>
      <c r="N51" s="47">
        <f t="shared" si="0"/>
        <v>529983.52</v>
      </c>
    </row>
    <row r="52" spans="1:14" ht="12">
      <c r="A52" s="42" t="s">
        <v>95</v>
      </c>
      <c r="B52" s="49">
        <v>3614951.41</v>
      </c>
      <c r="C52" s="49">
        <v>3642277.33</v>
      </c>
      <c r="D52" s="49">
        <v>4161270.71</v>
      </c>
      <c r="E52" s="47">
        <v>3686608.9</v>
      </c>
      <c r="F52" s="49">
        <v>3596708.92</v>
      </c>
      <c r="G52" s="47">
        <v>4577309.64</v>
      </c>
      <c r="H52" s="49">
        <v>3337613</v>
      </c>
      <c r="I52" s="47">
        <v>3349478.84</v>
      </c>
      <c r="J52" s="49">
        <v>4162274.21</v>
      </c>
      <c r="K52" s="49">
        <v>3551396.09</v>
      </c>
      <c r="L52" s="49">
        <v>3633109.71</v>
      </c>
      <c r="M52" s="47">
        <v>4012317.13</v>
      </c>
      <c r="N52" s="47">
        <f t="shared" si="0"/>
        <v>45325315.89</v>
      </c>
    </row>
    <row r="53" spans="1:14" ht="12">
      <c r="A53" s="42" t="s">
        <v>96</v>
      </c>
      <c r="B53" s="49">
        <v>168481.07</v>
      </c>
      <c r="C53" s="49">
        <v>169914.86</v>
      </c>
      <c r="D53" s="49">
        <v>197146.4</v>
      </c>
      <c r="E53" s="47">
        <v>172240.93</v>
      </c>
      <c r="F53" s="49">
        <v>167523.88</v>
      </c>
      <c r="G53" s="47">
        <v>218975.94</v>
      </c>
      <c r="H53" s="49">
        <v>153929.14</v>
      </c>
      <c r="I53" s="47">
        <v>154551.74</v>
      </c>
      <c r="J53" s="49">
        <v>197199.06</v>
      </c>
      <c r="K53" s="49">
        <v>165146.32</v>
      </c>
      <c r="L53" s="49">
        <v>169433.83</v>
      </c>
      <c r="M53" s="47">
        <v>189330.82</v>
      </c>
      <c r="N53" s="47">
        <f t="shared" si="0"/>
        <v>2123873.99</v>
      </c>
    </row>
    <row r="54" spans="1:14" ht="12">
      <c r="A54" s="42" t="s">
        <v>97</v>
      </c>
      <c r="B54" s="49">
        <v>1471677.85</v>
      </c>
      <c r="C54" s="49">
        <v>1482096.65</v>
      </c>
      <c r="D54" s="49">
        <v>1679977.95</v>
      </c>
      <c r="E54" s="47">
        <v>1498999.35</v>
      </c>
      <c r="F54" s="49">
        <v>1464722.37</v>
      </c>
      <c r="G54" s="47">
        <v>1838604.87</v>
      </c>
      <c r="H54" s="49">
        <v>1365934.53</v>
      </c>
      <c r="I54" s="47">
        <v>1370458.73</v>
      </c>
      <c r="J54" s="49">
        <v>1680360.56</v>
      </c>
      <c r="K54" s="49">
        <v>1447445.54</v>
      </c>
      <c r="L54" s="49">
        <v>1478601.23</v>
      </c>
      <c r="M54" s="47">
        <v>1623185.07</v>
      </c>
      <c r="N54" s="47">
        <f t="shared" si="0"/>
        <v>18402064.700000003</v>
      </c>
    </row>
    <row r="55" spans="1:14" ht="12">
      <c r="A55" s="42" t="s">
        <v>98</v>
      </c>
      <c r="B55" s="49">
        <v>58665.26</v>
      </c>
      <c r="C55" s="49">
        <v>58978.05</v>
      </c>
      <c r="D55" s="49">
        <v>64918.64</v>
      </c>
      <c r="E55" s="47">
        <v>59485.48</v>
      </c>
      <c r="F55" s="49">
        <v>58456.45</v>
      </c>
      <c r="G55" s="47">
        <v>69680.78</v>
      </c>
      <c r="H55" s="49">
        <v>55490.74</v>
      </c>
      <c r="I55" s="47">
        <v>55626.56</v>
      </c>
      <c r="J55" s="49">
        <v>64930.13</v>
      </c>
      <c r="K55" s="49">
        <v>57937.78</v>
      </c>
      <c r="L55" s="49">
        <v>58873.11</v>
      </c>
      <c r="M55" s="47">
        <v>63213.66</v>
      </c>
      <c r="N55" s="47">
        <f t="shared" si="0"/>
        <v>726256.64</v>
      </c>
    </row>
    <row r="56" spans="1:14" ht="12">
      <c r="A56" s="42" t="s">
        <v>99</v>
      </c>
      <c r="B56" s="49">
        <v>11521.74</v>
      </c>
      <c r="C56" s="49">
        <v>11594.94</v>
      </c>
      <c r="D56" s="49">
        <v>12985.21</v>
      </c>
      <c r="E56" s="47">
        <v>11713.7</v>
      </c>
      <c r="F56" s="49">
        <v>11472.88</v>
      </c>
      <c r="G56" s="47">
        <v>14099.68</v>
      </c>
      <c r="H56" s="49">
        <v>10778.82</v>
      </c>
      <c r="I56" s="47">
        <v>10810.61</v>
      </c>
      <c r="J56" s="49">
        <v>12987.89</v>
      </c>
      <c r="K56" s="49">
        <v>11351.49</v>
      </c>
      <c r="L56" s="49">
        <v>11570.39</v>
      </c>
      <c r="M56" s="47">
        <v>12586.19</v>
      </c>
      <c r="N56" s="47">
        <f t="shared" si="0"/>
        <v>143473.54</v>
      </c>
    </row>
    <row r="57" spans="2:14" ht="12">
      <c r="B57" s="49"/>
      <c r="C57" s="49"/>
      <c r="D57" s="49"/>
      <c r="E57" s="47"/>
      <c r="F57" s="49"/>
      <c r="G57" s="47"/>
      <c r="H57" s="49"/>
      <c r="I57" s="47"/>
      <c r="J57" s="49"/>
      <c r="K57" s="49"/>
      <c r="L57" s="49"/>
      <c r="M57" s="47"/>
      <c r="N57" s="47"/>
    </row>
    <row r="58" spans="1:14" ht="12">
      <c r="A58" s="50" t="s">
        <v>100</v>
      </c>
      <c r="B58" s="49">
        <v>73239342.71999998</v>
      </c>
      <c r="C58" s="49">
        <v>73843334.02</v>
      </c>
      <c r="D58" s="49">
        <v>85314765.36000001</v>
      </c>
      <c r="E58" s="47">
        <v>74823205.04000002</v>
      </c>
      <c r="F58" s="49">
        <v>72836124.73</v>
      </c>
      <c r="G58" s="47">
        <v>94510570.68</v>
      </c>
      <c r="H58" s="49">
        <v>67109267.47</v>
      </c>
      <c r="I58" s="47">
        <v>67371540.82</v>
      </c>
      <c r="J58" s="49">
        <v>85336945.89000003</v>
      </c>
      <c r="K58" s="49">
        <v>71834564.72000001</v>
      </c>
      <c r="L58" s="49">
        <v>73640699.91999999</v>
      </c>
      <c r="M58" s="47">
        <v>82022409.67999998</v>
      </c>
      <c r="N58" s="69">
        <f t="shared" si="0"/>
        <v>921882771.0499998</v>
      </c>
    </row>
    <row r="59" spans="1:14" ht="12">
      <c r="A59" s="51"/>
      <c r="B59" s="49"/>
      <c r="C59" s="49"/>
      <c r="D59" s="49"/>
      <c r="E59" s="47"/>
      <c r="F59" s="49"/>
      <c r="G59" s="47"/>
      <c r="H59" s="49"/>
      <c r="I59" s="47"/>
      <c r="J59" s="49"/>
      <c r="K59" s="49"/>
      <c r="L59" s="49"/>
      <c r="M59" s="47"/>
      <c r="N59" s="47"/>
    </row>
    <row r="60" spans="1:14" ht="12">
      <c r="A60" s="48" t="s">
        <v>101</v>
      </c>
      <c r="B60" s="49"/>
      <c r="C60" s="49"/>
      <c r="D60" s="49"/>
      <c r="E60" s="47"/>
      <c r="F60" s="49"/>
      <c r="G60" s="47"/>
      <c r="H60" s="49"/>
      <c r="I60" s="47"/>
      <c r="J60" s="49"/>
      <c r="K60" s="49"/>
      <c r="L60" s="49"/>
      <c r="M60" s="47"/>
      <c r="N60" s="47"/>
    </row>
    <row r="61" spans="1:14" ht="12">
      <c r="A61" s="48" t="s">
        <v>102</v>
      </c>
      <c r="B61" s="49"/>
      <c r="C61" s="49"/>
      <c r="D61" s="49"/>
      <c r="E61" s="47"/>
      <c r="F61" s="49"/>
      <c r="G61" s="47"/>
      <c r="H61" s="49"/>
      <c r="I61" s="47"/>
      <c r="J61" s="49"/>
      <c r="K61" s="49"/>
      <c r="L61" s="49"/>
      <c r="M61" s="47"/>
      <c r="N61" s="47"/>
    </row>
    <row r="62" spans="1:14" ht="12">
      <c r="A62" s="42" t="s">
        <v>246</v>
      </c>
      <c r="B62" s="49">
        <v>11498.7</v>
      </c>
      <c r="C62" s="49">
        <v>11498.7</v>
      </c>
      <c r="D62" s="49">
        <v>11498.7</v>
      </c>
      <c r="E62" s="47">
        <v>11498.7</v>
      </c>
      <c r="F62" s="49">
        <v>11498.7</v>
      </c>
      <c r="G62" s="47">
        <v>11498.7</v>
      </c>
      <c r="H62" s="49">
        <v>11498.7</v>
      </c>
      <c r="I62" s="47">
        <v>11498.7</v>
      </c>
      <c r="J62" s="49">
        <v>11498.7</v>
      </c>
      <c r="K62" s="49">
        <v>11498.7</v>
      </c>
      <c r="L62" s="49">
        <v>11498.7</v>
      </c>
      <c r="M62" s="47">
        <v>11498.7</v>
      </c>
      <c r="N62" s="47">
        <f t="shared" si="0"/>
        <v>137984.4</v>
      </c>
    </row>
    <row r="63" spans="1:14" ht="12">
      <c r="A63" s="42" t="s">
        <v>103</v>
      </c>
      <c r="B63" s="49">
        <v>609.25</v>
      </c>
      <c r="C63" s="49">
        <v>609.25</v>
      </c>
      <c r="D63" s="49">
        <v>609.25</v>
      </c>
      <c r="E63" s="47">
        <v>609.25</v>
      </c>
      <c r="F63" s="49">
        <v>609.25</v>
      </c>
      <c r="G63" s="47">
        <v>609.25</v>
      </c>
      <c r="H63" s="49">
        <v>609.25</v>
      </c>
      <c r="I63" s="47">
        <v>609.25</v>
      </c>
      <c r="J63" s="49">
        <v>609.25</v>
      </c>
      <c r="K63" s="49">
        <v>609.25</v>
      </c>
      <c r="L63" s="49">
        <v>609.25</v>
      </c>
      <c r="M63" s="47">
        <v>609.25</v>
      </c>
      <c r="N63" s="47">
        <f t="shared" si="0"/>
        <v>7311</v>
      </c>
    </row>
    <row r="64" spans="1:14" ht="12">
      <c r="A64" s="42" t="s">
        <v>104</v>
      </c>
      <c r="B64" s="49">
        <v>11221.62</v>
      </c>
      <c r="C64" s="49">
        <v>11221.62</v>
      </c>
      <c r="D64" s="49">
        <v>11221.62</v>
      </c>
      <c r="E64" s="47">
        <v>11221.62</v>
      </c>
      <c r="F64" s="49">
        <v>11221.62</v>
      </c>
      <c r="G64" s="47">
        <v>11221.62</v>
      </c>
      <c r="H64" s="49">
        <v>11221.62</v>
      </c>
      <c r="I64" s="47">
        <v>11221.62</v>
      </c>
      <c r="J64" s="49">
        <v>11221.62</v>
      </c>
      <c r="K64" s="49">
        <v>11221.62</v>
      </c>
      <c r="L64" s="49">
        <v>11221.62</v>
      </c>
      <c r="M64" s="47">
        <v>11221.62</v>
      </c>
      <c r="N64" s="47">
        <f t="shared" si="0"/>
        <v>134659.43999999997</v>
      </c>
    </row>
    <row r="65" spans="1:14" ht="12">
      <c r="A65" s="42" t="s">
        <v>247</v>
      </c>
      <c r="B65" s="49">
        <v>36472.53</v>
      </c>
      <c r="C65" s="49">
        <v>36472.53</v>
      </c>
      <c r="D65" s="49">
        <v>36472.53</v>
      </c>
      <c r="E65" s="47">
        <v>36472.53</v>
      </c>
      <c r="F65" s="49">
        <v>36472.53</v>
      </c>
      <c r="G65" s="47">
        <v>36472.53</v>
      </c>
      <c r="H65" s="49">
        <v>36472.53</v>
      </c>
      <c r="I65" s="47">
        <v>36472.53</v>
      </c>
      <c r="J65" s="49">
        <v>36472.53</v>
      </c>
      <c r="K65" s="49">
        <v>36472.53</v>
      </c>
      <c r="L65" s="49">
        <v>36472.53</v>
      </c>
      <c r="M65" s="47">
        <v>36472.53</v>
      </c>
      <c r="N65" s="47">
        <f t="shared" si="0"/>
        <v>437670.3600000001</v>
      </c>
    </row>
    <row r="66" spans="2:14" ht="12">
      <c r="B66" s="49"/>
      <c r="C66" s="49"/>
      <c r="D66" s="49"/>
      <c r="E66" s="47"/>
      <c r="F66" s="49"/>
      <c r="G66" s="47"/>
      <c r="H66" s="49"/>
      <c r="I66" s="47"/>
      <c r="J66" s="49"/>
      <c r="K66" s="49"/>
      <c r="L66" s="49"/>
      <c r="M66" s="47"/>
      <c r="N66" s="47"/>
    </row>
    <row r="67" spans="1:14" ht="12">
      <c r="A67" s="48" t="s">
        <v>68</v>
      </c>
      <c r="B67" s="49"/>
      <c r="C67" s="49"/>
      <c r="D67" s="49"/>
      <c r="E67" s="47"/>
      <c r="F67" s="49"/>
      <c r="G67" s="47"/>
      <c r="H67" s="49"/>
      <c r="I67" s="47"/>
      <c r="J67" s="49"/>
      <c r="K67" s="49"/>
      <c r="L67" s="49"/>
      <c r="M67" s="47"/>
      <c r="N67" s="47"/>
    </row>
    <row r="68" spans="1:14" ht="12">
      <c r="A68" s="42" t="s">
        <v>105</v>
      </c>
      <c r="B68" s="49">
        <v>1081049.37</v>
      </c>
      <c r="C68" s="49">
        <v>1089624.77</v>
      </c>
      <c r="D68" s="49">
        <v>1227685.08</v>
      </c>
      <c r="E68" s="47">
        <v>1056297.79</v>
      </c>
      <c r="F68" s="49">
        <v>1041237.15</v>
      </c>
      <c r="G68" s="47">
        <v>1181193.19</v>
      </c>
      <c r="H68" s="49">
        <v>991535.23</v>
      </c>
      <c r="I68" s="47">
        <v>1001795.33</v>
      </c>
      <c r="J68" s="49">
        <v>1126372.22</v>
      </c>
      <c r="K68" s="49">
        <v>1029467.63</v>
      </c>
      <c r="L68" s="49">
        <v>1030066.31</v>
      </c>
      <c r="M68" s="47">
        <v>1127266.72</v>
      </c>
      <c r="N68" s="47">
        <f t="shared" si="0"/>
        <v>12983590.790000003</v>
      </c>
    </row>
    <row r="69" spans="2:14" ht="12">
      <c r="B69" s="49"/>
      <c r="C69" s="49"/>
      <c r="D69" s="49"/>
      <c r="E69" s="47"/>
      <c r="F69" s="49"/>
      <c r="G69" s="47"/>
      <c r="H69" s="49"/>
      <c r="I69" s="47"/>
      <c r="J69" s="49"/>
      <c r="K69" s="49"/>
      <c r="L69" s="49"/>
      <c r="M69" s="47"/>
      <c r="N69" s="47"/>
    </row>
    <row r="70" spans="1:14" ht="12">
      <c r="A70" s="42" t="s">
        <v>106</v>
      </c>
      <c r="B70" s="49">
        <v>27075.53</v>
      </c>
      <c r="C70" s="49">
        <v>27329.88</v>
      </c>
      <c r="D70" s="49">
        <v>31424.79</v>
      </c>
      <c r="E70" s="47">
        <v>26341.39</v>
      </c>
      <c r="F70" s="49">
        <v>25894.68</v>
      </c>
      <c r="G70" s="47">
        <v>30045.82</v>
      </c>
      <c r="H70" s="49">
        <v>24420.51</v>
      </c>
      <c r="I70" s="47">
        <v>24724.83</v>
      </c>
      <c r="J70" s="49">
        <v>28419.82</v>
      </c>
      <c r="K70" s="49">
        <v>25545.59</v>
      </c>
      <c r="L70" s="49">
        <v>25563.35</v>
      </c>
      <c r="M70" s="47">
        <v>28446.35</v>
      </c>
      <c r="N70" s="47">
        <f t="shared" si="0"/>
        <v>325232.54000000004</v>
      </c>
    </row>
    <row r="71" spans="1:14" ht="12">
      <c r="A71" s="42" t="s">
        <v>107</v>
      </c>
      <c r="B71" s="49">
        <v>997.93</v>
      </c>
      <c r="C71" s="49">
        <v>1003.53</v>
      </c>
      <c r="D71" s="49">
        <v>1093.57</v>
      </c>
      <c r="E71" s="47">
        <v>981.79</v>
      </c>
      <c r="F71" s="49">
        <v>971.97</v>
      </c>
      <c r="G71" s="47">
        <v>1063.25</v>
      </c>
      <c r="H71" s="49">
        <v>939.55</v>
      </c>
      <c r="I71" s="47">
        <v>946.24</v>
      </c>
      <c r="J71" s="49">
        <v>1027.49</v>
      </c>
      <c r="K71" s="49">
        <v>964.29</v>
      </c>
      <c r="L71" s="49">
        <v>964.68</v>
      </c>
      <c r="M71" s="47">
        <v>1028.08</v>
      </c>
      <c r="N71" s="47">
        <f t="shared" si="0"/>
        <v>11982.37</v>
      </c>
    </row>
    <row r="72" spans="1:14" ht="12">
      <c r="A72" s="42" t="s">
        <v>108</v>
      </c>
      <c r="B72" s="49">
        <v>33065.81</v>
      </c>
      <c r="C72" s="49">
        <v>33282.95</v>
      </c>
      <c r="D72" s="49">
        <v>36778.71</v>
      </c>
      <c r="E72" s="47">
        <v>32439.09</v>
      </c>
      <c r="F72" s="49">
        <v>32057.74</v>
      </c>
      <c r="G72" s="47">
        <v>35601.51</v>
      </c>
      <c r="H72" s="49">
        <v>30799.27</v>
      </c>
      <c r="I72" s="47">
        <v>31059.06</v>
      </c>
      <c r="J72" s="49">
        <v>34213.41</v>
      </c>
      <c r="K72" s="49">
        <v>31759.73</v>
      </c>
      <c r="L72" s="49">
        <v>31774.89</v>
      </c>
      <c r="M72" s="47">
        <v>34236.06</v>
      </c>
      <c r="N72" s="47">
        <f t="shared" si="0"/>
        <v>397068.23000000004</v>
      </c>
    </row>
    <row r="73" spans="2:14" ht="12">
      <c r="B73" s="49"/>
      <c r="C73" s="49"/>
      <c r="D73" s="49"/>
      <c r="E73" s="47"/>
      <c r="F73" s="49"/>
      <c r="G73" s="47"/>
      <c r="H73" s="49"/>
      <c r="I73" s="47"/>
      <c r="J73" s="49"/>
      <c r="K73" s="49"/>
      <c r="L73" s="49"/>
      <c r="M73" s="47"/>
      <c r="N73" s="47"/>
    </row>
    <row r="74" spans="1:14" ht="12">
      <c r="A74" s="48" t="s">
        <v>63</v>
      </c>
      <c r="B74" s="49"/>
      <c r="C74" s="49"/>
      <c r="D74" s="49"/>
      <c r="E74" s="47"/>
      <c r="F74" s="49"/>
      <c r="G74" s="47"/>
      <c r="H74" s="49"/>
      <c r="I74" s="47"/>
      <c r="J74" s="49"/>
      <c r="K74" s="49"/>
      <c r="L74" s="49"/>
      <c r="M74" s="47"/>
      <c r="N74" s="47"/>
    </row>
    <row r="75" spans="1:14" ht="12">
      <c r="A75" s="42" t="s">
        <v>64</v>
      </c>
      <c r="B75" s="49">
        <v>2261.69</v>
      </c>
      <c r="C75" s="49">
        <v>2276.43</v>
      </c>
      <c r="D75" s="49">
        <v>2513.64</v>
      </c>
      <c r="E75" s="47">
        <v>2219.16</v>
      </c>
      <c r="F75" s="49">
        <v>2193.29</v>
      </c>
      <c r="G75" s="47">
        <v>2433.75</v>
      </c>
      <c r="H75" s="49">
        <v>2107.89</v>
      </c>
      <c r="I75" s="47">
        <v>2125.52</v>
      </c>
      <c r="J75" s="49">
        <v>2339.56</v>
      </c>
      <c r="K75" s="49">
        <v>2173.07</v>
      </c>
      <c r="L75" s="49">
        <v>2174.09</v>
      </c>
      <c r="M75" s="47">
        <v>2341.1</v>
      </c>
      <c r="N75" s="47">
        <f t="shared" si="0"/>
        <v>27159.19</v>
      </c>
    </row>
    <row r="76" spans="1:14" ht="12">
      <c r="A76" s="42" t="s">
        <v>109</v>
      </c>
      <c r="B76" s="49">
        <v>1734.6</v>
      </c>
      <c r="C76" s="49">
        <v>1746.93</v>
      </c>
      <c r="D76" s="49">
        <v>1945.37</v>
      </c>
      <c r="E76" s="47">
        <v>1699.02</v>
      </c>
      <c r="F76" s="49">
        <v>1677.37</v>
      </c>
      <c r="G76" s="47">
        <v>1878.55</v>
      </c>
      <c r="H76" s="49">
        <v>1605.93</v>
      </c>
      <c r="I76" s="47">
        <v>1620.68</v>
      </c>
      <c r="J76" s="49">
        <v>1799.75</v>
      </c>
      <c r="K76" s="49">
        <v>1660.46</v>
      </c>
      <c r="L76" s="49">
        <v>1661.32</v>
      </c>
      <c r="M76" s="47">
        <v>1801.03</v>
      </c>
      <c r="N76" s="47">
        <f aca="true" t="shared" si="1" ref="N76:N138">SUM(B76:M76)</f>
        <v>20831.01</v>
      </c>
    </row>
    <row r="77" spans="1:14" ht="12">
      <c r="A77" s="42" t="s">
        <v>110</v>
      </c>
      <c r="B77" s="49">
        <v>12738.15</v>
      </c>
      <c r="C77" s="49">
        <v>12831.05</v>
      </c>
      <c r="D77" s="49">
        <v>14326.73</v>
      </c>
      <c r="E77" s="47">
        <v>12470.01</v>
      </c>
      <c r="F77" s="49">
        <v>12306.85</v>
      </c>
      <c r="G77" s="47">
        <v>13823.06</v>
      </c>
      <c r="H77" s="49">
        <v>11768.4</v>
      </c>
      <c r="I77" s="47">
        <v>11879.55</v>
      </c>
      <c r="J77" s="49">
        <v>13229.16</v>
      </c>
      <c r="K77" s="49">
        <v>12179.34</v>
      </c>
      <c r="L77" s="49">
        <v>12185.83</v>
      </c>
      <c r="M77" s="47">
        <v>13238.85</v>
      </c>
      <c r="N77" s="47">
        <f t="shared" si="1"/>
        <v>152976.97999999998</v>
      </c>
    </row>
    <row r="78" spans="1:14" ht="12">
      <c r="A78" s="42" t="s">
        <v>111</v>
      </c>
      <c r="B78" s="49">
        <v>134438.78</v>
      </c>
      <c r="C78" s="49">
        <v>135416.39</v>
      </c>
      <c r="D78" s="49">
        <v>151155.52</v>
      </c>
      <c r="E78" s="47">
        <v>131617.05</v>
      </c>
      <c r="F78" s="49">
        <v>129900.11</v>
      </c>
      <c r="G78" s="47">
        <v>145855.36</v>
      </c>
      <c r="H78" s="49">
        <v>124234</v>
      </c>
      <c r="I78" s="47">
        <v>125403.67</v>
      </c>
      <c r="J78" s="49">
        <v>139605.66</v>
      </c>
      <c r="K78" s="49">
        <v>128558.36</v>
      </c>
      <c r="L78" s="49">
        <v>128626.61</v>
      </c>
      <c r="M78" s="47">
        <v>139707.64</v>
      </c>
      <c r="N78" s="47">
        <f t="shared" si="1"/>
        <v>1614519.15</v>
      </c>
    </row>
    <row r="79" spans="1:14" ht="12">
      <c r="A79" s="42" t="s">
        <v>112</v>
      </c>
      <c r="B79" s="49">
        <v>72171.55</v>
      </c>
      <c r="C79" s="49">
        <v>72612.62</v>
      </c>
      <c r="D79" s="49">
        <v>79713.71</v>
      </c>
      <c r="E79" s="47">
        <v>70898.46</v>
      </c>
      <c r="F79" s="49">
        <v>70123.82</v>
      </c>
      <c r="G79" s="47">
        <v>77322.42</v>
      </c>
      <c r="H79" s="49">
        <v>67567.42</v>
      </c>
      <c r="I79" s="47">
        <v>68095.14</v>
      </c>
      <c r="J79" s="49">
        <v>74502.72</v>
      </c>
      <c r="K79" s="49">
        <v>69518.46</v>
      </c>
      <c r="L79" s="49">
        <v>69549.25</v>
      </c>
      <c r="M79" s="47">
        <v>74548.72</v>
      </c>
      <c r="N79" s="47">
        <f t="shared" si="1"/>
        <v>866624.2899999999</v>
      </c>
    </row>
    <row r="80" spans="1:14" ht="12">
      <c r="A80" s="42" t="s">
        <v>113</v>
      </c>
      <c r="B80" s="49">
        <v>25350.55</v>
      </c>
      <c r="C80" s="49">
        <v>25527.27</v>
      </c>
      <c r="D80" s="49">
        <v>28372.38</v>
      </c>
      <c r="E80" s="47">
        <v>24840.48</v>
      </c>
      <c r="F80" s="49">
        <v>24530.11</v>
      </c>
      <c r="G80" s="47">
        <v>27414.29</v>
      </c>
      <c r="H80" s="49">
        <v>23505.87</v>
      </c>
      <c r="I80" s="47">
        <v>23717.31</v>
      </c>
      <c r="J80" s="49">
        <v>26284.55</v>
      </c>
      <c r="K80" s="49">
        <v>24287.57</v>
      </c>
      <c r="L80" s="49">
        <v>24299.91</v>
      </c>
      <c r="M80" s="47">
        <v>26302.98</v>
      </c>
      <c r="N80" s="47">
        <f t="shared" si="1"/>
        <v>304433.26999999996</v>
      </c>
    </row>
    <row r="81" spans="1:14" ht="12">
      <c r="A81" s="42" t="s">
        <v>114</v>
      </c>
      <c r="B81" s="49">
        <v>50079.16</v>
      </c>
      <c r="C81" s="49">
        <v>50404.32</v>
      </c>
      <c r="D81" s="49">
        <v>55639.23</v>
      </c>
      <c r="E81" s="47">
        <v>49140.64</v>
      </c>
      <c r="F81" s="49">
        <v>48569.57</v>
      </c>
      <c r="G81" s="47">
        <v>53876.37</v>
      </c>
      <c r="H81" s="49">
        <v>46685</v>
      </c>
      <c r="I81" s="47">
        <v>47074.04</v>
      </c>
      <c r="J81" s="49">
        <v>51797.69</v>
      </c>
      <c r="K81" s="49">
        <v>48123.3</v>
      </c>
      <c r="L81" s="49">
        <v>48146</v>
      </c>
      <c r="M81" s="47">
        <v>51831.61</v>
      </c>
      <c r="N81" s="47">
        <f t="shared" si="1"/>
        <v>601366.93</v>
      </c>
    </row>
    <row r="82" spans="1:14" ht="12">
      <c r="A82" s="42" t="s">
        <v>115</v>
      </c>
      <c r="B82" s="49">
        <v>1651.18</v>
      </c>
      <c r="C82" s="49">
        <v>1663.34</v>
      </c>
      <c r="D82" s="49">
        <v>1859.2</v>
      </c>
      <c r="E82" s="47">
        <v>1616.07</v>
      </c>
      <c r="F82" s="49">
        <v>1594.7</v>
      </c>
      <c r="G82" s="47">
        <v>1793.24</v>
      </c>
      <c r="H82" s="49">
        <v>1524.19</v>
      </c>
      <c r="I82" s="47">
        <v>1538.75</v>
      </c>
      <c r="J82" s="49">
        <v>1715.47</v>
      </c>
      <c r="K82" s="49">
        <v>1578</v>
      </c>
      <c r="L82" s="49">
        <v>1578.85</v>
      </c>
      <c r="M82" s="47">
        <v>1716.74</v>
      </c>
      <c r="N82" s="47">
        <f t="shared" si="1"/>
        <v>19829.73</v>
      </c>
    </row>
    <row r="83" spans="1:14" ht="12">
      <c r="A83" s="42" t="s">
        <v>116</v>
      </c>
      <c r="B83" s="49">
        <v>700.23</v>
      </c>
      <c r="C83" s="49">
        <v>705.05</v>
      </c>
      <c r="D83" s="49">
        <v>782.76</v>
      </c>
      <c r="E83" s="47">
        <v>686.3</v>
      </c>
      <c r="F83" s="49">
        <v>677.82</v>
      </c>
      <c r="G83" s="47">
        <v>756.59</v>
      </c>
      <c r="H83" s="49">
        <v>649.85</v>
      </c>
      <c r="I83" s="47">
        <v>655.62</v>
      </c>
      <c r="J83" s="49">
        <v>725.74</v>
      </c>
      <c r="K83" s="49">
        <v>671.2</v>
      </c>
      <c r="L83" s="49">
        <v>671.53</v>
      </c>
      <c r="M83" s="47">
        <v>726.24</v>
      </c>
      <c r="N83" s="47">
        <f t="shared" si="1"/>
        <v>8408.93</v>
      </c>
    </row>
    <row r="84" spans="1:14" ht="12">
      <c r="A84" s="42" t="s">
        <v>117</v>
      </c>
      <c r="B84" s="49">
        <v>5560.71</v>
      </c>
      <c r="C84" s="49">
        <v>5616.78</v>
      </c>
      <c r="D84" s="49">
        <v>6519.49</v>
      </c>
      <c r="E84" s="47">
        <v>5398.87</v>
      </c>
      <c r="F84" s="49">
        <v>5300.4</v>
      </c>
      <c r="G84" s="47">
        <v>6215.5</v>
      </c>
      <c r="H84" s="49">
        <v>4975.42</v>
      </c>
      <c r="I84" s="47">
        <v>5042.5</v>
      </c>
      <c r="J84" s="49">
        <v>5857.05</v>
      </c>
      <c r="K84" s="49">
        <v>5223.44</v>
      </c>
      <c r="L84" s="49">
        <v>5227.36</v>
      </c>
      <c r="M84" s="47">
        <v>5862.9</v>
      </c>
      <c r="N84" s="47">
        <f t="shared" si="1"/>
        <v>66800.42</v>
      </c>
    </row>
    <row r="85" spans="1:14" ht="12">
      <c r="A85" s="42" t="s">
        <v>118</v>
      </c>
      <c r="B85" s="49">
        <v>1738.49</v>
      </c>
      <c r="C85" s="49">
        <v>1746.53</v>
      </c>
      <c r="D85" s="49">
        <v>1875.92</v>
      </c>
      <c r="E85" s="47">
        <v>1715.29</v>
      </c>
      <c r="F85" s="49">
        <v>1701.18</v>
      </c>
      <c r="G85" s="47">
        <v>1832.34</v>
      </c>
      <c r="H85" s="49">
        <v>1654.6</v>
      </c>
      <c r="I85" s="47">
        <v>1664.21</v>
      </c>
      <c r="J85" s="49">
        <v>1780.96</v>
      </c>
      <c r="K85" s="49">
        <v>1690.15</v>
      </c>
      <c r="L85" s="49">
        <v>1690.71</v>
      </c>
      <c r="M85" s="47">
        <v>1781.8</v>
      </c>
      <c r="N85" s="47">
        <f t="shared" si="1"/>
        <v>20872.18</v>
      </c>
    </row>
    <row r="86" spans="1:14" ht="12">
      <c r="A86" s="42" t="s">
        <v>119</v>
      </c>
      <c r="B86" s="49">
        <v>36688.95</v>
      </c>
      <c r="C86" s="49">
        <v>36914.35</v>
      </c>
      <c r="D86" s="49">
        <v>40543.17</v>
      </c>
      <c r="E86" s="47">
        <v>36038.37</v>
      </c>
      <c r="F86" s="49">
        <v>35642.51</v>
      </c>
      <c r="G86" s="47">
        <v>39321.16</v>
      </c>
      <c r="H86" s="49">
        <v>34336.13</v>
      </c>
      <c r="I86" s="47">
        <v>34605.81</v>
      </c>
      <c r="J86" s="49">
        <v>37880.23</v>
      </c>
      <c r="K86" s="49">
        <v>35333.16</v>
      </c>
      <c r="L86" s="49">
        <v>35348.9</v>
      </c>
      <c r="M86" s="47">
        <v>37903.74</v>
      </c>
      <c r="N86" s="47">
        <f t="shared" si="1"/>
        <v>440556.48</v>
      </c>
    </row>
    <row r="87" spans="1:14" ht="12">
      <c r="A87" s="42" t="s">
        <v>65</v>
      </c>
      <c r="B87" s="49">
        <v>27074.59</v>
      </c>
      <c r="C87" s="49">
        <v>27283.58</v>
      </c>
      <c r="D87" s="49">
        <v>30648.24</v>
      </c>
      <c r="E87" s="47">
        <v>26471.37</v>
      </c>
      <c r="F87" s="49">
        <v>26104.33</v>
      </c>
      <c r="G87" s="47">
        <v>29515.19</v>
      </c>
      <c r="H87" s="49">
        <v>24893.05</v>
      </c>
      <c r="I87" s="47">
        <v>25143.1</v>
      </c>
      <c r="J87" s="49">
        <v>28179.15</v>
      </c>
      <c r="K87" s="49">
        <v>25817.5</v>
      </c>
      <c r="L87" s="49">
        <v>25832.09</v>
      </c>
      <c r="M87" s="47">
        <v>28200.95</v>
      </c>
      <c r="N87" s="47">
        <f t="shared" si="1"/>
        <v>325163.14</v>
      </c>
    </row>
    <row r="88" spans="1:14" ht="12">
      <c r="A88" s="42" t="s">
        <v>120</v>
      </c>
      <c r="B88" s="49">
        <v>7030.86</v>
      </c>
      <c r="C88" s="49">
        <v>7074.72</v>
      </c>
      <c r="D88" s="49">
        <v>7780.89</v>
      </c>
      <c r="E88" s="47">
        <v>6904.26</v>
      </c>
      <c r="F88" s="49">
        <v>6827.22</v>
      </c>
      <c r="G88" s="47">
        <v>7543.09</v>
      </c>
      <c r="H88" s="49">
        <v>6573</v>
      </c>
      <c r="I88" s="47">
        <v>6625.48</v>
      </c>
      <c r="J88" s="49">
        <v>7262.68</v>
      </c>
      <c r="K88" s="49">
        <v>6767.02</v>
      </c>
      <c r="L88" s="49">
        <v>6770.08</v>
      </c>
      <c r="M88" s="47">
        <v>7267.26</v>
      </c>
      <c r="N88" s="47">
        <f t="shared" si="1"/>
        <v>84426.56</v>
      </c>
    </row>
    <row r="89" spans="1:14" ht="12">
      <c r="A89" s="42" t="s">
        <v>121</v>
      </c>
      <c r="B89" s="49">
        <v>378684.41</v>
      </c>
      <c r="C89" s="49">
        <v>380881.47</v>
      </c>
      <c r="D89" s="49">
        <v>416253.2</v>
      </c>
      <c r="E89" s="47">
        <v>372342.94</v>
      </c>
      <c r="F89" s="49">
        <v>368484.32</v>
      </c>
      <c r="G89" s="47">
        <v>404341.75</v>
      </c>
      <c r="H89" s="49">
        <v>355750.45</v>
      </c>
      <c r="I89" s="47">
        <v>358379.14</v>
      </c>
      <c r="J89" s="49">
        <v>390296.34</v>
      </c>
      <c r="K89" s="49">
        <v>365468.92</v>
      </c>
      <c r="L89" s="49">
        <v>365622.3</v>
      </c>
      <c r="M89" s="47">
        <v>390525.52</v>
      </c>
      <c r="N89" s="47">
        <f t="shared" si="1"/>
        <v>4547030.76</v>
      </c>
    </row>
    <row r="90" spans="1:14" ht="12">
      <c r="A90" s="42" t="s">
        <v>122</v>
      </c>
      <c r="B90" s="49">
        <v>6706.09</v>
      </c>
      <c r="C90" s="49">
        <v>6767.16</v>
      </c>
      <c r="D90" s="49">
        <v>7750.44</v>
      </c>
      <c r="E90" s="47">
        <v>6529.81</v>
      </c>
      <c r="F90" s="49">
        <v>6422.54</v>
      </c>
      <c r="G90" s="47">
        <v>7419.32</v>
      </c>
      <c r="H90" s="49">
        <v>6068.56</v>
      </c>
      <c r="I90" s="47">
        <v>6141.64</v>
      </c>
      <c r="J90" s="49">
        <v>7028.88</v>
      </c>
      <c r="K90" s="49">
        <v>6338.72</v>
      </c>
      <c r="L90" s="49">
        <v>6342.98</v>
      </c>
      <c r="M90" s="47">
        <v>7035.25</v>
      </c>
      <c r="N90" s="47">
        <f t="shared" si="1"/>
        <v>80551.38999999998</v>
      </c>
    </row>
    <row r="91" spans="1:14" ht="12">
      <c r="A91" s="42" t="s">
        <v>123</v>
      </c>
      <c r="B91" s="49">
        <v>2778.09</v>
      </c>
      <c r="C91" s="49">
        <v>2801.41</v>
      </c>
      <c r="D91" s="49">
        <v>3176.94</v>
      </c>
      <c r="E91" s="47">
        <v>2710.76</v>
      </c>
      <c r="F91" s="49">
        <v>2669.8</v>
      </c>
      <c r="G91" s="47">
        <v>3050.48</v>
      </c>
      <c r="H91" s="49">
        <v>2534.6</v>
      </c>
      <c r="I91" s="47">
        <v>2562.51</v>
      </c>
      <c r="J91" s="49">
        <v>2901.37</v>
      </c>
      <c r="K91" s="49">
        <v>2637.78</v>
      </c>
      <c r="L91" s="49">
        <v>2639.41</v>
      </c>
      <c r="M91" s="47">
        <v>2903.8</v>
      </c>
      <c r="N91" s="47">
        <f t="shared" si="1"/>
        <v>33366.95</v>
      </c>
    </row>
    <row r="92" spans="1:14" ht="12">
      <c r="A92" s="42" t="s">
        <v>124</v>
      </c>
      <c r="B92" s="49">
        <v>8680.46</v>
      </c>
      <c r="C92" s="49">
        <v>8751.77</v>
      </c>
      <c r="D92" s="49">
        <v>9899.94</v>
      </c>
      <c r="E92" s="47">
        <v>8474.61</v>
      </c>
      <c r="F92" s="49">
        <v>8349.36</v>
      </c>
      <c r="G92" s="47">
        <v>9513.29</v>
      </c>
      <c r="H92" s="49">
        <v>7936.02</v>
      </c>
      <c r="I92" s="47">
        <v>8021.35</v>
      </c>
      <c r="J92" s="49">
        <v>9057.38</v>
      </c>
      <c r="K92" s="49">
        <v>8251.48</v>
      </c>
      <c r="L92" s="49">
        <v>8256.46</v>
      </c>
      <c r="M92" s="47">
        <v>9064.82</v>
      </c>
      <c r="N92" s="47">
        <f t="shared" si="1"/>
        <v>104256.94</v>
      </c>
    </row>
    <row r="93" spans="1:14" ht="12">
      <c r="A93" s="42" t="s">
        <v>125</v>
      </c>
      <c r="B93" s="49">
        <v>313.87</v>
      </c>
      <c r="C93" s="49">
        <v>316.28</v>
      </c>
      <c r="D93" s="49">
        <v>355.12</v>
      </c>
      <c r="E93" s="47">
        <v>306.9</v>
      </c>
      <c r="F93" s="49">
        <v>302.66</v>
      </c>
      <c r="G93" s="47">
        <v>342.04</v>
      </c>
      <c r="H93" s="49">
        <v>288.68</v>
      </c>
      <c r="I93" s="47">
        <v>291.57</v>
      </c>
      <c r="J93" s="49">
        <v>326.62</v>
      </c>
      <c r="K93" s="49">
        <v>299.35</v>
      </c>
      <c r="L93" s="49">
        <v>299.52</v>
      </c>
      <c r="M93" s="47">
        <v>326.87</v>
      </c>
      <c r="N93" s="47">
        <f t="shared" si="1"/>
        <v>3769.48</v>
      </c>
    </row>
    <row r="94" spans="1:14" ht="12">
      <c r="A94" s="50" t="s">
        <v>126</v>
      </c>
      <c r="B94" s="49">
        <v>1978373.15</v>
      </c>
      <c r="C94" s="49">
        <v>1992380.68</v>
      </c>
      <c r="D94" s="49">
        <v>2217896.14</v>
      </c>
      <c r="E94" s="47">
        <v>1937942.53</v>
      </c>
      <c r="F94" s="49">
        <v>1913341.6</v>
      </c>
      <c r="G94" s="47">
        <v>2141953.66</v>
      </c>
      <c r="H94" s="49">
        <v>1832155.72</v>
      </c>
      <c r="I94" s="47">
        <v>1848915.15</v>
      </c>
      <c r="J94" s="49">
        <v>2052406</v>
      </c>
      <c r="K94" s="49">
        <v>1894116.62</v>
      </c>
      <c r="L94" s="49">
        <v>1895094.53</v>
      </c>
      <c r="M94" s="47">
        <v>2053867.13</v>
      </c>
      <c r="N94" s="69">
        <f t="shared" si="1"/>
        <v>23758442.910000004</v>
      </c>
    </row>
    <row r="95" spans="1:14" ht="12">
      <c r="A95" s="51"/>
      <c r="B95" s="49"/>
      <c r="C95" s="49">
        <v>0</v>
      </c>
      <c r="D95" s="49">
        <v>0</v>
      </c>
      <c r="E95" s="47">
        <v>0</v>
      </c>
      <c r="F95" s="49">
        <v>0</v>
      </c>
      <c r="G95" s="47">
        <v>0</v>
      </c>
      <c r="H95" s="49">
        <v>0</v>
      </c>
      <c r="I95" s="47">
        <v>0</v>
      </c>
      <c r="J95" s="49">
        <v>0</v>
      </c>
      <c r="K95" s="49">
        <v>0</v>
      </c>
      <c r="L95" s="49">
        <v>0</v>
      </c>
      <c r="M95" s="47">
        <v>0</v>
      </c>
      <c r="N95" s="47"/>
    </row>
    <row r="96" spans="1:14" ht="12">
      <c r="A96" s="48" t="s">
        <v>127</v>
      </c>
      <c r="B96" s="49"/>
      <c r="C96" s="49">
        <v>0</v>
      </c>
      <c r="D96" s="49">
        <v>0</v>
      </c>
      <c r="E96" s="47">
        <v>0</v>
      </c>
      <c r="F96" s="49">
        <v>0</v>
      </c>
      <c r="G96" s="47">
        <v>0</v>
      </c>
      <c r="H96" s="49">
        <v>0</v>
      </c>
      <c r="I96" s="47">
        <v>0</v>
      </c>
      <c r="J96" s="49">
        <v>0</v>
      </c>
      <c r="K96" s="49">
        <v>0</v>
      </c>
      <c r="L96" s="49">
        <v>0</v>
      </c>
      <c r="M96" s="47">
        <v>0</v>
      </c>
      <c r="N96" s="47"/>
    </row>
    <row r="97" spans="1:14" ht="12">
      <c r="A97" s="48" t="s">
        <v>128</v>
      </c>
      <c r="B97" s="49"/>
      <c r="C97" s="49">
        <v>0</v>
      </c>
      <c r="D97" s="49">
        <v>0</v>
      </c>
      <c r="E97" s="47">
        <v>0</v>
      </c>
      <c r="F97" s="49">
        <v>0</v>
      </c>
      <c r="G97" s="47">
        <v>0</v>
      </c>
      <c r="H97" s="49">
        <v>0</v>
      </c>
      <c r="I97" s="47">
        <v>0</v>
      </c>
      <c r="J97" s="49">
        <v>0</v>
      </c>
      <c r="K97" s="49">
        <v>0</v>
      </c>
      <c r="L97" s="49">
        <v>0</v>
      </c>
      <c r="M97" s="47">
        <v>0</v>
      </c>
      <c r="N97" s="47"/>
    </row>
    <row r="98" spans="1:14" ht="12">
      <c r="A98" s="42" t="s">
        <v>129</v>
      </c>
      <c r="B98" s="49">
        <v>32616.36</v>
      </c>
      <c r="C98" s="49">
        <v>32616.36</v>
      </c>
      <c r="D98" s="49">
        <v>32616.36</v>
      </c>
      <c r="E98" s="47">
        <v>32616.36</v>
      </c>
      <c r="F98" s="49">
        <v>32616.36</v>
      </c>
      <c r="G98" s="47">
        <v>32616.36</v>
      </c>
      <c r="H98" s="49">
        <v>32616.36</v>
      </c>
      <c r="I98" s="47">
        <v>32616.36</v>
      </c>
      <c r="J98" s="49">
        <v>32616.36</v>
      </c>
      <c r="K98" s="49">
        <v>32616.36</v>
      </c>
      <c r="L98" s="49">
        <v>32616.36</v>
      </c>
      <c r="M98" s="47">
        <v>32616.36</v>
      </c>
      <c r="N98" s="47">
        <f t="shared" si="1"/>
        <v>391396.3199999999</v>
      </c>
    </row>
    <row r="99" spans="1:14" ht="12">
      <c r="A99" s="42" t="s">
        <v>130</v>
      </c>
      <c r="B99" s="49">
        <v>13620.96</v>
      </c>
      <c r="C99" s="49">
        <v>13620.96</v>
      </c>
      <c r="D99" s="49">
        <v>13620.96</v>
      </c>
      <c r="E99" s="47">
        <v>13620.96</v>
      </c>
      <c r="F99" s="49">
        <v>13620.96</v>
      </c>
      <c r="G99" s="47">
        <v>13620.96</v>
      </c>
      <c r="H99" s="49">
        <v>13620.96</v>
      </c>
      <c r="I99" s="47">
        <v>13620.96</v>
      </c>
      <c r="J99" s="49">
        <v>13620.96</v>
      </c>
      <c r="K99" s="49">
        <v>13620.96</v>
      </c>
      <c r="L99" s="49">
        <v>13620.96</v>
      </c>
      <c r="M99" s="47">
        <v>13620.96</v>
      </c>
      <c r="N99" s="47">
        <f t="shared" si="1"/>
        <v>163451.51999999993</v>
      </c>
    </row>
    <row r="100" spans="2:14" ht="12">
      <c r="B100" s="49"/>
      <c r="C100" s="49">
        <v>0</v>
      </c>
      <c r="D100" s="49">
        <v>0</v>
      </c>
      <c r="E100" s="47">
        <v>0</v>
      </c>
      <c r="F100" s="49">
        <v>0</v>
      </c>
      <c r="G100" s="47">
        <v>0</v>
      </c>
      <c r="H100" s="49">
        <v>0</v>
      </c>
      <c r="I100" s="47">
        <v>0</v>
      </c>
      <c r="J100" s="49">
        <v>0</v>
      </c>
      <c r="K100" s="49">
        <v>0</v>
      </c>
      <c r="L100" s="49">
        <v>0</v>
      </c>
      <c r="M100" s="47">
        <v>0</v>
      </c>
      <c r="N100" s="47"/>
    </row>
    <row r="101" spans="1:14" ht="12">
      <c r="A101" s="48" t="s">
        <v>68</v>
      </c>
      <c r="B101" s="49"/>
      <c r="C101" s="49">
        <v>0</v>
      </c>
      <c r="D101" s="49">
        <v>0</v>
      </c>
      <c r="E101" s="47">
        <v>0</v>
      </c>
      <c r="F101" s="49">
        <v>0</v>
      </c>
      <c r="G101" s="47">
        <v>0</v>
      </c>
      <c r="H101" s="49">
        <v>0</v>
      </c>
      <c r="I101" s="47">
        <v>0</v>
      </c>
      <c r="J101" s="49">
        <v>0</v>
      </c>
      <c r="K101" s="49">
        <v>0</v>
      </c>
      <c r="L101" s="49">
        <v>0</v>
      </c>
      <c r="M101" s="47">
        <v>0</v>
      </c>
      <c r="N101" s="47"/>
    </row>
    <row r="102" spans="1:14" ht="12">
      <c r="A102" s="42" t="s">
        <v>131</v>
      </c>
      <c r="B102" s="49">
        <v>895986.53</v>
      </c>
      <c r="C102" s="49">
        <v>977126.04</v>
      </c>
      <c r="D102" s="49">
        <v>929508.86</v>
      </c>
      <c r="E102" s="47">
        <v>1022992.5</v>
      </c>
      <c r="F102" s="49">
        <v>857264.35</v>
      </c>
      <c r="G102" s="47">
        <v>1034250.87</v>
      </c>
      <c r="H102" s="49">
        <v>822215.66</v>
      </c>
      <c r="I102" s="47">
        <v>809974.78</v>
      </c>
      <c r="J102" s="49">
        <v>985571.58</v>
      </c>
      <c r="K102" s="49">
        <v>903731.4599999993</v>
      </c>
      <c r="L102" s="49">
        <v>985918.6199999994</v>
      </c>
      <c r="M102" s="47">
        <v>1045223.57</v>
      </c>
      <c r="N102" s="47">
        <f t="shared" si="1"/>
        <v>11269764.82</v>
      </c>
    </row>
    <row r="103" spans="2:14" ht="12">
      <c r="B103" s="49"/>
      <c r="C103" s="49">
        <v>0</v>
      </c>
      <c r="D103" s="49">
        <v>0</v>
      </c>
      <c r="E103" s="47">
        <v>0</v>
      </c>
      <c r="F103" s="49">
        <v>0</v>
      </c>
      <c r="G103" s="47">
        <v>0</v>
      </c>
      <c r="H103" s="49">
        <v>0</v>
      </c>
      <c r="I103" s="47">
        <v>0</v>
      </c>
      <c r="J103" s="49">
        <v>0</v>
      </c>
      <c r="K103" s="49">
        <v>0</v>
      </c>
      <c r="L103" s="49">
        <v>0</v>
      </c>
      <c r="M103" s="47">
        <v>0</v>
      </c>
      <c r="N103" s="47"/>
    </row>
    <row r="104" spans="1:14" ht="12">
      <c r="A104" s="42" t="s">
        <v>132</v>
      </c>
      <c r="B104" s="49">
        <v>112330.08</v>
      </c>
      <c r="C104" s="49">
        <v>122363.96</v>
      </c>
      <c r="D104" s="49">
        <v>116475.52</v>
      </c>
      <c r="E104" s="47">
        <v>128035.89</v>
      </c>
      <c r="F104" s="49">
        <v>107541.63</v>
      </c>
      <c r="G104" s="47">
        <v>129428.12</v>
      </c>
      <c r="H104" s="49">
        <v>103207.44</v>
      </c>
      <c r="I104" s="47">
        <v>101693.71</v>
      </c>
      <c r="J104" s="49">
        <v>123408.35</v>
      </c>
      <c r="K104" s="49">
        <v>113287.84</v>
      </c>
      <c r="L104" s="49">
        <v>123451.26</v>
      </c>
      <c r="M104" s="47">
        <v>130785.03</v>
      </c>
      <c r="N104" s="47">
        <f t="shared" si="1"/>
        <v>1412008.83</v>
      </c>
    </row>
    <row r="105" spans="1:14" ht="12">
      <c r="A105" s="42" t="s">
        <v>133</v>
      </c>
      <c r="B105" s="49">
        <v>813118.72</v>
      </c>
      <c r="C105" s="49">
        <v>887451.81</v>
      </c>
      <c r="D105" s="49">
        <v>843829.04</v>
      </c>
      <c r="E105" s="47">
        <v>929470.74</v>
      </c>
      <c r="F105" s="49">
        <v>777644.78</v>
      </c>
      <c r="G105" s="47">
        <v>939784.68</v>
      </c>
      <c r="H105" s="49">
        <v>745536.19</v>
      </c>
      <c r="I105" s="47">
        <v>734322.14</v>
      </c>
      <c r="J105" s="49">
        <v>895188.9</v>
      </c>
      <c r="K105" s="49">
        <v>820213.98</v>
      </c>
      <c r="L105" s="49">
        <v>895506.82</v>
      </c>
      <c r="M105" s="47">
        <v>949836.95</v>
      </c>
      <c r="N105" s="47">
        <f t="shared" si="1"/>
        <v>10231904.75</v>
      </c>
    </row>
    <row r="106" spans="1:14" ht="12">
      <c r="A106" s="42" t="s">
        <v>134</v>
      </c>
      <c r="B106" s="49">
        <v>73324.39</v>
      </c>
      <c r="C106" s="49">
        <v>80104.51</v>
      </c>
      <c r="D106" s="49">
        <v>76125.56</v>
      </c>
      <c r="E106" s="47">
        <v>83937.17</v>
      </c>
      <c r="F106" s="49">
        <v>70088.71</v>
      </c>
      <c r="G106" s="47">
        <v>84877.93</v>
      </c>
      <c r="H106" s="49">
        <v>67160</v>
      </c>
      <c r="I106" s="47">
        <v>66137.14</v>
      </c>
      <c r="J106" s="49">
        <v>80810.23</v>
      </c>
      <c r="K106" s="49">
        <v>73971.56</v>
      </c>
      <c r="L106" s="49">
        <v>80839.23</v>
      </c>
      <c r="M106" s="47">
        <v>85794.83</v>
      </c>
      <c r="N106" s="47">
        <f t="shared" si="1"/>
        <v>923171.2599999999</v>
      </c>
    </row>
    <row r="107" spans="1:14" ht="12">
      <c r="A107" s="42" t="s">
        <v>135</v>
      </c>
      <c r="B107" s="49">
        <v>168720.38</v>
      </c>
      <c r="C107" s="49">
        <v>184418.1</v>
      </c>
      <c r="D107" s="49">
        <v>175205.81</v>
      </c>
      <c r="E107" s="47">
        <v>193291.69</v>
      </c>
      <c r="F107" s="49">
        <v>161228.97</v>
      </c>
      <c r="G107" s="47">
        <v>195469.79</v>
      </c>
      <c r="H107" s="49">
        <v>154448.26</v>
      </c>
      <c r="I107" s="47">
        <v>152080.07</v>
      </c>
      <c r="J107" s="49">
        <v>186052.02</v>
      </c>
      <c r="K107" s="49">
        <v>170218.77</v>
      </c>
      <c r="L107" s="49">
        <v>186119.16</v>
      </c>
      <c r="M107" s="47">
        <v>197592.64</v>
      </c>
      <c r="N107" s="47">
        <f t="shared" si="1"/>
        <v>2124845.66</v>
      </c>
    </row>
    <row r="108" spans="2:14" ht="12">
      <c r="B108" s="49"/>
      <c r="C108" s="49">
        <v>0</v>
      </c>
      <c r="D108" s="49">
        <v>0</v>
      </c>
      <c r="E108" s="47">
        <v>0</v>
      </c>
      <c r="F108" s="49">
        <v>0</v>
      </c>
      <c r="G108" s="47">
        <v>0</v>
      </c>
      <c r="H108" s="49">
        <v>0</v>
      </c>
      <c r="I108" s="47">
        <v>0</v>
      </c>
      <c r="J108" s="49">
        <v>0</v>
      </c>
      <c r="K108" s="49">
        <v>0</v>
      </c>
      <c r="L108" s="49">
        <v>0</v>
      </c>
      <c r="M108" s="47">
        <v>0</v>
      </c>
      <c r="N108" s="47"/>
    </row>
    <row r="109" spans="1:14" ht="12">
      <c r="A109" s="42" t="s">
        <v>136</v>
      </c>
      <c r="B109" s="49">
        <v>87605.19</v>
      </c>
      <c r="C109" s="49">
        <v>95356.73</v>
      </c>
      <c r="D109" s="49">
        <v>90807.7</v>
      </c>
      <c r="E109" s="47">
        <v>99738.51</v>
      </c>
      <c r="F109" s="49">
        <v>83905.93</v>
      </c>
      <c r="G109" s="47">
        <v>100814.05</v>
      </c>
      <c r="H109" s="49">
        <v>80557.61</v>
      </c>
      <c r="I109" s="47">
        <v>79388.2</v>
      </c>
      <c r="J109" s="49">
        <v>96163.56</v>
      </c>
      <c r="K109" s="49">
        <v>88345.09</v>
      </c>
      <c r="L109" s="49">
        <v>96196.71</v>
      </c>
      <c r="M109" s="47">
        <v>101862.32</v>
      </c>
      <c r="N109" s="47">
        <f t="shared" si="1"/>
        <v>1100741.5999999999</v>
      </c>
    </row>
    <row r="110" spans="1:14" ht="12">
      <c r="A110" s="42" t="s">
        <v>137</v>
      </c>
      <c r="B110" s="49">
        <v>565.48</v>
      </c>
      <c r="C110" s="49">
        <v>615.68</v>
      </c>
      <c r="D110" s="49">
        <v>586.22</v>
      </c>
      <c r="E110" s="47">
        <v>644.06</v>
      </c>
      <c r="F110" s="49">
        <v>541.52</v>
      </c>
      <c r="G110" s="47">
        <v>651.03</v>
      </c>
      <c r="H110" s="49">
        <v>519.83</v>
      </c>
      <c r="I110" s="47">
        <v>512.26</v>
      </c>
      <c r="J110" s="49">
        <v>620.91</v>
      </c>
      <c r="K110" s="49">
        <v>570.27</v>
      </c>
      <c r="L110" s="49">
        <v>621.12</v>
      </c>
      <c r="M110" s="47">
        <v>657.82</v>
      </c>
      <c r="N110" s="47">
        <f t="shared" si="1"/>
        <v>7106.2</v>
      </c>
    </row>
    <row r="111" spans="1:14" ht="12">
      <c r="A111" s="42" t="s">
        <v>138</v>
      </c>
      <c r="B111" s="49">
        <v>466.82</v>
      </c>
      <c r="C111" s="49">
        <v>514.61</v>
      </c>
      <c r="D111" s="49">
        <v>486.57</v>
      </c>
      <c r="E111" s="47">
        <v>541.63</v>
      </c>
      <c r="F111" s="49">
        <v>444.02</v>
      </c>
      <c r="G111" s="47">
        <v>548.26</v>
      </c>
      <c r="H111" s="49">
        <v>423.38</v>
      </c>
      <c r="I111" s="47">
        <v>416.17</v>
      </c>
      <c r="J111" s="49">
        <v>519.59</v>
      </c>
      <c r="K111" s="49">
        <v>471.39</v>
      </c>
      <c r="L111" s="49">
        <v>519.79</v>
      </c>
      <c r="M111" s="47">
        <v>554.72</v>
      </c>
      <c r="N111" s="47">
        <f t="shared" si="1"/>
        <v>5906.950000000001</v>
      </c>
    </row>
    <row r="112" spans="2:14" ht="12">
      <c r="B112" s="49"/>
      <c r="C112" s="49">
        <v>0</v>
      </c>
      <c r="D112" s="49">
        <v>0</v>
      </c>
      <c r="E112" s="47">
        <v>0</v>
      </c>
      <c r="F112" s="49">
        <v>0</v>
      </c>
      <c r="G112" s="47">
        <v>0</v>
      </c>
      <c r="H112" s="49">
        <v>0</v>
      </c>
      <c r="I112" s="47">
        <v>0</v>
      </c>
      <c r="J112" s="49">
        <v>0</v>
      </c>
      <c r="K112" s="49">
        <v>0</v>
      </c>
      <c r="L112" s="49">
        <v>0</v>
      </c>
      <c r="M112" s="47">
        <v>0</v>
      </c>
      <c r="N112" s="47"/>
    </row>
    <row r="113" spans="1:14" ht="12">
      <c r="A113" s="50" t="s">
        <v>139</v>
      </c>
      <c r="B113" s="49">
        <v>2198354.91</v>
      </c>
      <c r="C113" s="49">
        <v>2394188.76</v>
      </c>
      <c r="D113" s="49">
        <v>2279262.6</v>
      </c>
      <c r="E113" s="47">
        <v>2504889.51</v>
      </c>
      <c r="F113" s="49">
        <v>2104897.23</v>
      </c>
      <c r="G113" s="47">
        <v>2532062.05</v>
      </c>
      <c r="H113" s="49">
        <v>2020305.69</v>
      </c>
      <c r="I113" s="47">
        <v>1990761.79</v>
      </c>
      <c r="J113" s="49">
        <v>2414572.46</v>
      </c>
      <c r="K113" s="49">
        <v>2217047.68</v>
      </c>
      <c r="L113" s="49">
        <v>2415410.03</v>
      </c>
      <c r="M113" s="47">
        <v>2558545.2</v>
      </c>
      <c r="N113" s="69">
        <f t="shared" si="1"/>
        <v>27630297.91</v>
      </c>
    </row>
    <row r="114" spans="1:14" ht="12">
      <c r="A114" s="51"/>
      <c r="B114" s="49"/>
      <c r="C114" s="49">
        <v>0</v>
      </c>
      <c r="D114" s="49">
        <v>0</v>
      </c>
      <c r="E114" s="47">
        <v>0</v>
      </c>
      <c r="F114" s="49">
        <v>0</v>
      </c>
      <c r="G114" s="47">
        <v>0</v>
      </c>
      <c r="H114" s="49">
        <v>0</v>
      </c>
      <c r="I114" s="47">
        <v>0</v>
      </c>
      <c r="J114" s="49">
        <v>0</v>
      </c>
      <c r="K114" s="49">
        <v>0</v>
      </c>
      <c r="L114" s="49">
        <v>0</v>
      </c>
      <c r="M114" s="47">
        <v>0</v>
      </c>
      <c r="N114" s="47"/>
    </row>
    <row r="115" spans="1:14" ht="12">
      <c r="A115" s="48" t="s">
        <v>140</v>
      </c>
      <c r="B115" s="49"/>
      <c r="C115" s="49">
        <v>0</v>
      </c>
      <c r="D115" s="49">
        <v>0</v>
      </c>
      <c r="E115" s="47">
        <v>0</v>
      </c>
      <c r="F115" s="49">
        <v>0</v>
      </c>
      <c r="G115" s="47">
        <v>0</v>
      </c>
      <c r="H115" s="49">
        <v>0</v>
      </c>
      <c r="I115" s="47">
        <v>0</v>
      </c>
      <c r="J115" s="49">
        <v>0</v>
      </c>
      <c r="K115" s="49">
        <v>0</v>
      </c>
      <c r="L115" s="49">
        <v>0</v>
      </c>
      <c r="M115" s="47">
        <v>0</v>
      </c>
      <c r="N115" s="47"/>
    </row>
    <row r="116" spans="1:14" ht="12">
      <c r="A116" s="48" t="s">
        <v>68</v>
      </c>
      <c r="B116" s="49"/>
      <c r="C116" s="49">
        <v>0</v>
      </c>
      <c r="D116" s="49">
        <v>0</v>
      </c>
      <c r="E116" s="47">
        <v>0</v>
      </c>
      <c r="F116" s="49">
        <v>0</v>
      </c>
      <c r="G116" s="47">
        <v>0</v>
      </c>
      <c r="H116" s="49">
        <v>0</v>
      </c>
      <c r="I116" s="47">
        <v>0</v>
      </c>
      <c r="J116" s="49">
        <v>0</v>
      </c>
      <c r="K116" s="49">
        <v>0</v>
      </c>
      <c r="L116" s="49">
        <v>0</v>
      </c>
      <c r="M116" s="47">
        <v>0</v>
      </c>
      <c r="N116" s="47"/>
    </row>
    <row r="117" spans="1:14" ht="12">
      <c r="A117" s="42" t="s">
        <v>141</v>
      </c>
      <c r="B117" s="49">
        <v>100524.26</v>
      </c>
      <c r="C117" s="49">
        <v>109612.42</v>
      </c>
      <c r="D117" s="49">
        <v>107270.02</v>
      </c>
      <c r="E117" s="47">
        <v>107465.31</v>
      </c>
      <c r="F117" s="49">
        <v>110628.64</v>
      </c>
      <c r="G117" s="47">
        <v>116310.46</v>
      </c>
      <c r="H117" s="49">
        <v>112666.07</v>
      </c>
      <c r="I117" s="47">
        <v>120420.6</v>
      </c>
      <c r="J117" s="49">
        <v>111405.45</v>
      </c>
      <c r="K117" s="49">
        <v>103768.3</v>
      </c>
      <c r="L117" s="49">
        <v>109694.78</v>
      </c>
      <c r="M117" s="47">
        <v>115274.45</v>
      </c>
      <c r="N117" s="47">
        <f t="shared" si="1"/>
        <v>1325040.7599999998</v>
      </c>
    </row>
    <row r="118" spans="2:14" ht="12">
      <c r="B118" s="49"/>
      <c r="C118" s="49">
        <v>0</v>
      </c>
      <c r="D118" s="49">
        <v>0</v>
      </c>
      <c r="E118" s="47">
        <v>0</v>
      </c>
      <c r="F118" s="49">
        <v>0</v>
      </c>
      <c r="G118" s="47">
        <v>0</v>
      </c>
      <c r="H118" s="49">
        <v>0</v>
      </c>
      <c r="I118" s="47">
        <v>0</v>
      </c>
      <c r="J118" s="49">
        <v>0</v>
      </c>
      <c r="K118" s="49">
        <v>0</v>
      </c>
      <c r="L118" s="49">
        <v>0</v>
      </c>
      <c r="M118" s="47">
        <v>0</v>
      </c>
      <c r="N118" s="47"/>
    </row>
    <row r="119" spans="1:14" ht="12">
      <c r="A119" s="42" t="s">
        <v>142</v>
      </c>
      <c r="B119" s="49">
        <v>2182.96</v>
      </c>
      <c r="C119" s="49">
        <v>2371.78</v>
      </c>
      <c r="D119" s="49">
        <v>2323.11</v>
      </c>
      <c r="E119" s="47">
        <v>2327.17</v>
      </c>
      <c r="F119" s="49">
        <v>2392.89</v>
      </c>
      <c r="G119" s="47">
        <v>2510.94</v>
      </c>
      <c r="H119" s="49">
        <v>2435.23</v>
      </c>
      <c r="I119" s="47">
        <v>2596.34</v>
      </c>
      <c r="J119" s="49">
        <v>2409.03</v>
      </c>
      <c r="K119" s="49">
        <v>2250.36</v>
      </c>
      <c r="L119" s="49">
        <v>2373.49</v>
      </c>
      <c r="M119" s="47">
        <v>2489.42</v>
      </c>
      <c r="N119" s="47">
        <f t="shared" si="1"/>
        <v>28662.72</v>
      </c>
    </row>
    <row r="120" spans="1:14" ht="12">
      <c r="A120" s="42" t="s">
        <v>143</v>
      </c>
      <c r="B120" s="49">
        <v>1601.69</v>
      </c>
      <c r="C120" s="49">
        <v>1725.06</v>
      </c>
      <c r="D120" s="49">
        <v>1693.26</v>
      </c>
      <c r="E120" s="47">
        <v>1695.91</v>
      </c>
      <c r="F120" s="49">
        <v>1738.86</v>
      </c>
      <c r="G120" s="47">
        <v>1815.99</v>
      </c>
      <c r="H120" s="49">
        <v>1766.51</v>
      </c>
      <c r="I120" s="47">
        <v>1871.78</v>
      </c>
      <c r="J120" s="49">
        <v>1749.4</v>
      </c>
      <c r="K120" s="49">
        <v>1645.73</v>
      </c>
      <c r="L120" s="49">
        <v>1726.18</v>
      </c>
      <c r="M120" s="47">
        <v>1801.92</v>
      </c>
      <c r="N120" s="47">
        <f t="shared" si="1"/>
        <v>20832.29</v>
      </c>
    </row>
    <row r="121" spans="2:14" ht="12">
      <c r="B121" s="49">
        <v>0</v>
      </c>
      <c r="C121" s="49">
        <v>0</v>
      </c>
      <c r="D121" s="49">
        <v>0</v>
      </c>
      <c r="E121" s="47">
        <v>0</v>
      </c>
      <c r="F121" s="49">
        <v>0</v>
      </c>
      <c r="G121" s="47">
        <v>0</v>
      </c>
      <c r="H121" s="49">
        <v>0</v>
      </c>
      <c r="I121" s="47">
        <v>0</v>
      </c>
      <c r="J121" s="49">
        <v>0</v>
      </c>
      <c r="K121" s="49">
        <v>0</v>
      </c>
      <c r="L121" s="49">
        <v>0</v>
      </c>
      <c r="M121" s="47">
        <v>0</v>
      </c>
      <c r="N121" s="47"/>
    </row>
    <row r="122" spans="1:14" ht="12">
      <c r="A122" s="50" t="s">
        <v>144</v>
      </c>
      <c r="B122" s="49">
        <v>104308.91</v>
      </c>
      <c r="C122" s="49">
        <v>113709.26</v>
      </c>
      <c r="D122" s="49">
        <v>111286.39</v>
      </c>
      <c r="E122" s="47">
        <v>111488.39</v>
      </c>
      <c r="F122" s="49">
        <v>114760.39</v>
      </c>
      <c r="G122" s="47">
        <v>120637.39</v>
      </c>
      <c r="H122" s="49">
        <v>116867.81</v>
      </c>
      <c r="I122" s="47">
        <v>124888.72</v>
      </c>
      <c r="J122" s="49">
        <v>115563.88</v>
      </c>
      <c r="K122" s="49">
        <v>107664.39</v>
      </c>
      <c r="L122" s="49">
        <v>113794.45</v>
      </c>
      <c r="M122" s="47">
        <v>119565.79</v>
      </c>
      <c r="N122" s="69">
        <f t="shared" si="1"/>
        <v>1374535.77</v>
      </c>
    </row>
    <row r="123" spans="1:14" ht="12">
      <c r="A123" s="51"/>
      <c r="B123" s="49"/>
      <c r="C123" s="49">
        <v>0</v>
      </c>
      <c r="D123" s="49">
        <v>0</v>
      </c>
      <c r="E123" s="47">
        <v>0</v>
      </c>
      <c r="F123" s="49">
        <v>0</v>
      </c>
      <c r="G123" s="47">
        <v>0</v>
      </c>
      <c r="H123" s="49">
        <v>0</v>
      </c>
      <c r="I123" s="47">
        <v>0</v>
      </c>
      <c r="J123" s="49">
        <v>0</v>
      </c>
      <c r="K123" s="49">
        <v>0</v>
      </c>
      <c r="L123" s="49">
        <v>0</v>
      </c>
      <c r="M123" s="47">
        <v>0</v>
      </c>
      <c r="N123" s="47"/>
    </row>
    <row r="124" spans="1:14" ht="12">
      <c r="A124" s="48" t="s">
        <v>145</v>
      </c>
      <c r="B124" s="49"/>
      <c r="C124" s="49">
        <v>0</v>
      </c>
      <c r="D124" s="49">
        <v>0</v>
      </c>
      <c r="E124" s="47">
        <v>0</v>
      </c>
      <c r="F124" s="49">
        <v>0</v>
      </c>
      <c r="G124" s="47">
        <v>0</v>
      </c>
      <c r="H124" s="49">
        <v>0</v>
      </c>
      <c r="I124" s="47">
        <v>0</v>
      </c>
      <c r="J124" s="49">
        <v>0</v>
      </c>
      <c r="K124" s="49">
        <v>0</v>
      </c>
      <c r="L124" s="49">
        <v>0</v>
      </c>
      <c r="M124" s="47">
        <v>0</v>
      </c>
      <c r="N124" s="47"/>
    </row>
    <row r="125" spans="1:14" ht="12">
      <c r="A125" s="48" t="s">
        <v>128</v>
      </c>
      <c r="B125" s="49"/>
      <c r="C125" s="49">
        <v>0</v>
      </c>
      <c r="D125" s="49">
        <v>0</v>
      </c>
      <c r="E125" s="47">
        <v>0</v>
      </c>
      <c r="F125" s="49">
        <v>0</v>
      </c>
      <c r="G125" s="47">
        <v>0</v>
      </c>
      <c r="H125" s="49">
        <v>0</v>
      </c>
      <c r="I125" s="47">
        <v>0</v>
      </c>
      <c r="J125" s="49">
        <v>0</v>
      </c>
      <c r="K125" s="49">
        <v>0</v>
      </c>
      <c r="L125" s="49">
        <v>0</v>
      </c>
      <c r="M125" s="47">
        <v>0</v>
      </c>
      <c r="N125" s="47"/>
    </row>
    <row r="126" spans="1:14" ht="12">
      <c r="A126" s="42" t="s">
        <v>146</v>
      </c>
      <c r="B126" s="49">
        <v>4589.82</v>
      </c>
      <c r="C126" s="49">
        <v>4589.82</v>
      </c>
      <c r="D126" s="49">
        <v>4589.82</v>
      </c>
      <c r="E126" s="47">
        <v>4589.82</v>
      </c>
      <c r="F126" s="49">
        <v>4589.82</v>
      </c>
      <c r="G126" s="47">
        <v>4589.82</v>
      </c>
      <c r="H126" s="49">
        <v>4589.82</v>
      </c>
      <c r="I126" s="47">
        <v>4589.82</v>
      </c>
      <c r="J126" s="49">
        <v>4589.82</v>
      </c>
      <c r="K126" s="49">
        <v>4589.82</v>
      </c>
      <c r="L126" s="49">
        <v>4589.82</v>
      </c>
      <c r="M126" s="47">
        <v>4589.82</v>
      </c>
      <c r="N126" s="47">
        <f t="shared" si="1"/>
        <v>55077.84</v>
      </c>
    </row>
    <row r="127" spans="2:14" ht="12">
      <c r="B127" s="49"/>
      <c r="C127" s="49">
        <v>0</v>
      </c>
      <c r="D127" s="49">
        <v>0</v>
      </c>
      <c r="E127" s="47">
        <v>0</v>
      </c>
      <c r="F127" s="49">
        <v>0</v>
      </c>
      <c r="G127" s="47">
        <v>0</v>
      </c>
      <c r="H127" s="49">
        <v>0</v>
      </c>
      <c r="I127" s="47">
        <v>0</v>
      </c>
      <c r="J127" s="49">
        <v>0</v>
      </c>
      <c r="K127" s="49">
        <v>0</v>
      </c>
      <c r="L127" s="49">
        <v>0</v>
      </c>
      <c r="M127" s="47">
        <v>0</v>
      </c>
      <c r="N127" s="47"/>
    </row>
    <row r="128" spans="1:14" ht="12">
      <c r="A128" s="48" t="s">
        <v>68</v>
      </c>
      <c r="B128" s="49"/>
      <c r="C128" s="49">
        <v>0</v>
      </c>
      <c r="D128" s="49">
        <v>0</v>
      </c>
      <c r="E128" s="47">
        <v>0</v>
      </c>
      <c r="F128" s="49">
        <v>0</v>
      </c>
      <c r="G128" s="47">
        <v>0</v>
      </c>
      <c r="H128" s="49">
        <v>0</v>
      </c>
      <c r="I128" s="47">
        <v>0</v>
      </c>
      <c r="J128" s="49">
        <v>0</v>
      </c>
      <c r="K128" s="49">
        <v>0</v>
      </c>
      <c r="L128" s="49">
        <v>0</v>
      </c>
      <c r="M128" s="47">
        <v>0</v>
      </c>
      <c r="N128" s="47"/>
    </row>
    <row r="129" spans="1:14" ht="12">
      <c r="A129" s="42" t="s">
        <v>147</v>
      </c>
      <c r="B129" s="49">
        <v>782951.74</v>
      </c>
      <c r="C129" s="49">
        <v>682550.63</v>
      </c>
      <c r="D129" s="49">
        <v>441671.8</v>
      </c>
      <c r="E129" s="47">
        <v>414620.1</v>
      </c>
      <c r="F129" s="49">
        <v>457945.69</v>
      </c>
      <c r="G129" s="47">
        <v>502342.42</v>
      </c>
      <c r="H129" s="49">
        <v>445576.96</v>
      </c>
      <c r="I129" s="47">
        <v>384505.17</v>
      </c>
      <c r="J129" s="49">
        <v>480042.28</v>
      </c>
      <c r="K129" s="49">
        <v>690241.78</v>
      </c>
      <c r="L129" s="49">
        <v>594214.52</v>
      </c>
      <c r="M129" s="47">
        <v>346982.89</v>
      </c>
      <c r="N129" s="47">
        <f t="shared" si="1"/>
        <v>6223645.9799999995</v>
      </c>
    </row>
    <row r="130" spans="2:14" ht="12">
      <c r="B130" s="49"/>
      <c r="C130" s="49">
        <v>0</v>
      </c>
      <c r="D130" s="49">
        <v>0</v>
      </c>
      <c r="E130" s="47">
        <v>0</v>
      </c>
      <c r="F130" s="49">
        <v>0</v>
      </c>
      <c r="G130" s="47">
        <v>0</v>
      </c>
      <c r="H130" s="49">
        <v>0</v>
      </c>
      <c r="I130" s="47">
        <v>0</v>
      </c>
      <c r="J130" s="49">
        <v>0</v>
      </c>
      <c r="K130" s="49">
        <v>0</v>
      </c>
      <c r="L130" s="49">
        <v>0</v>
      </c>
      <c r="M130" s="47">
        <v>0</v>
      </c>
      <c r="N130" s="47"/>
    </row>
    <row r="131" spans="1:14" ht="12">
      <c r="A131" s="42" t="s">
        <v>148</v>
      </c>
      <c r="B131" s="49">
        <v>182.08</v>
      </c>
      <c r="C131" s="49">
        <v>159.71</v>
      </c>
      <c r="D131" s="49">
        <v>106.07</v>
      </c>
      <c r="E131" s="47">
        <v>100.04</v>
      </c>
      <c r="F131" s="49">
        <v>109.69</v>
      </c>
      <c r="G131" s="47">
        <v>119.58</v>
      </c>
      <c r="H131" s="49">
        <v>106.94</v>
      </c>
      <c r="I131" s="47">
        <v>93.33</v>
      </c>
      <c r="J131" s="49">
        <v>114.61</v>
      </c>
      <c r="K131" s="49">
        <v>161.43</v>
      </c>
      <c r="L131" s="49">
        <v>140.04</v>
      </c>
      <c r="M131" s="47">
        <v>84.98</v>
      </c>
      <c r="N131" s="47">
        <f t="shared" si="1"/>
        <v>1478.5</v>
      </c>
    </row>
    <row r="132" spans="1:14" ht="12">
      <c r="A132" s="42" t="s">
        <v>16</v>
      </c>
      <c r="B132" s="49">
        <v>449.09</v>
      </c>
      <c r="C132" s="49">
        <v>393.57</v>
      </c>
      <c r="D132" s="49">
        <v>260.38</v>
      </c>
      <c r="E132" s="47">
        <v>245.42</v>
      </c>
      <c r="F132" s="49">
        <v>269.38</v>
      </c>
      <c r="G132" s="47">
        <v>293.93</v>
      </c>
      <c r="H132" s="49">
        <v>262.54</v>
      </c>
      <c r="I132" s="47">
        <v>228.77</v>
      </c>
      <c r="J132" s="49">
        <v>281.6</v>
      </c>
      <c r="K132" s="49">
        <v>397.83</v>
      </c>
      <c r="L132" s="49">
        <v>344.73</v>
      </c>
      <c r="M132" s="47">
        <v>208.02</v>
      </c>
      <c r="N132" s="47">
        <f t="shared" si="1"/>
        <v>3635.26</v>
      </c>
    </row>
    <row r="133" spans="2:14" ht="12">
      <c r="B133" s="49"/>
      <c r="C133" s="49">
        <v>0</v>
      </c>
      <c r="D133" s="49">
        <v>0</v>
      </c>
      <c r="E133" s="47">
        <v>0</v>
      </c>
      <c r="F133" s="49">
        <v>0</v>
      </c>
      <c r="G133" s="47">
        <v>0</v>
      </c>
      <c r="H133" s="49">
        <v>0</v>
      </c>
      <c r="I133" s="47">
        <v>0</v>
      </c>
      <c r="J133" s="49">
        <v>0</v>
      </c>
      <c r="K133" s="49">
        <v>0</v>
      </c>
      <c r="L133" s="49">
        <v>0</v>
      </c>
      <c r="M133" s="47">
        <v>0</v>
      </c>
      <c r="N133" s="47"/>
    </row>
    <row r="134" spans="1:14" ht="12">
      <c r="A134" s="48" t="s">
        <v>63</v>
      </c>
      <c r="B134" s="49"/>
      <c r="C134" s="49">
        <v>0</v>
      </c>
      <c r="D134" s="49">
        <v>0</v>
      </c>
      <c r="E134" s="47">
        <v>0</v>
      </c>
      <c r="F134" s="49">
        <v>0</v>
      </c>
      <c r="G134" s="47">
        <v>0</v>
      </c>
      <c r="H134" s="49">
        <v>0</v>
      </c>
      <c r="I134" s="47">
        <v>0</v>
      </c>
      <c r="J134" s="49">
        <v>0</v>
      </c>
      <c r="K134" s="49">
        <v>0</v>
      </c>
      <c r="L134" s="49">
        <v>0</v>
      </c>
      <c r="M134" s="47">
        <v>0</v>
      </c>
      <c r="N134" s="47"/>
    </row>
    <row r="135" spans="1:14" ht="12">
      <c r="A135" s="42" t="s">
        <v>149</v>
      </c>
      <c r="B135" s="49">
        <v>731.69</v>
      </c>
      <c r="C135" s="49">
        <v>640.48</v>
      </c>
      <c r="D135" s="49">
        <v>421.64</v>
      </c>
      <c r="E135" s="47">
        <v>397.06</v>
      </c>
      <c r="F135" s="49">
        <v>436.42</v>
      </c>
      <c r="G135" s="47">
        <v>476.76</v>
      </c>
      <c r="H135" s="49">
        <v>425.19</v>
      </c>
      <c r="I135" s="47">
        <v>369.7</v>
      </c>
      <c r="J135" s="49">
        <v>456.5</v>
      </c>
      <c r="K135" s="49">
        <v>647.47</v>
      </c>
      <c r="L135" s="49">
        <v>560.22</v>
      </c>
      <c r="M135" s="47">
        <v>335.61</v>
      </c>
      <c r="N135" s="47">
        <f t="shared" si="1"/>
        <v>5898.740000000001</v>
      </c>
    </row>
    <row r="136" spans="1:14" ht="12">
      <c r="A136" s="42" t="s">
        <v>150</v>
      </c>
      <c r="B136" s="49">
        <v>731.69</v>
      </c>
      <c r="C136" s="49">
        <v>640.48</v>
      </c>
      <c r="D136" s="49">
        <v>421.64</v>
      </c>
      <c r="E136" s="47">
        <v>397.06</v>
      </c>
      <c r="F136" s="49">
        <v>436.42</v>
      </c>
      <c r="G136" s="47">
        <v>476.76</v>
      </c>
      <c r="H136" s="49">
        <v>425.19</v>
      </c>
      <c r="I136" s="47">
        <v>369.7</v>
      </c>
      <c r="J136" s="49">
        <v>456.5</v>
      </c>
      <c r="K136" s="49">
        <v>647.47</v>
      </c>
      <c r="L136" s="49">
        <v>560.22</v>
      </c>
      <c r="M136" s="47">
        <v>335.61</v>
      </c>
      <c r="N136" s="47">
        <f t="shared" si="1"/>
        <v>5898.740000000001</v>
      </c>
    </row>
    <row r="137" spans="2:14" ht="12">
      <c r="B137" s="49"/>
      <c r="C137" s="49">
        <v>0</v>
      </c>
      <c r="D137" s="49">
        <v>0</v>
      </c>
      <c r="E137" s="47">
        <v>0</v>
      </c>
      <c r="F137" s="49">
        <v>0</v>
      </c>
      <c r="G137" s="47">
        <v>0</v>
      </c>
      <c r="H137" s="49">
        <v>0</v>
      </c>
      <c r="I137" s="47">
        <v>0</v>
      </c>
      <c r="J137" s="49">
        <v>0</v>
      </c>
      <c r="K137" s="49">
        <v>0</v>
      </c>
      <c r="L137" s="49">
        <v>0</v>
      </c>
      <c r="M137" s="47">
        <v>0</v>
      </c>
      <c r="N137" s="47"/>
    </row>
    <row r="138" spans="1:14" ht="12">
      <c r="A138" s="50" t="s">
        <v>151</v>
      </c>
      <c r="B138" s="49">
        <v>789636.11</v>
      </c>
      <c r="C138" s="49">
        <v>688974.69</v>
      </c>
      <c r="D138" s="49">
        <v>447471.35</v>
      </c>
      <c r="E138" s="47">
        <v>420349.5</v>
      </c>
      <c r="F138" s="49">
        <v>463787.42</v>
      </c>
      <c r="G138" s="47">
        <v>508299.27</v>
      </c>
      <c r="H138" s="49">
        <v>451386.64</v>
      </c>
      <c r="I138" s="47">
        <v>390156.49</v>
      </c>
      <c r="J138" s="49">
        <v>485941.31</v>
      </c>
      <c r="K138" s="49">
        <v>696685.8</v>
      </c>
      <c r="L138" s="49">
        <v>600409.55</v>
      </c>
      <c r="M138" s="47">
        <v>352536.93</v>
      </c>
      <c r="N138" s="69">
        <f t="shared" si="1"/>
        <v>6295635.059999999</v>
      </c>
    </row>
    <row r="139" spans="1:14" ht="12">
      <c r="A139" s="51"/>
      <c r="B139" s="49"/>
      <c r="C139" s="49">
        <v>0</v>
      </c>
      <c r="D139" s="49">
        <v>0</v>
      </c>
      <c r="E139" s="47">
        <v>0</v>
      </c>
      <c r="F139" s="49">
        <v>0</v>
      </c>
      <c r="G139" s="47">
        <v>0</v>
      </c>
      <c r="H139" s="49">
        <v>0</v>
      </c>
      <c r="I139" s="47">
        <v>0</v>
      </c>
      <c r="J139" s="49">
        <v>0</v>
      </c>
      <c r="K139" s="49">
        <v>0</v>
      </c>
      <c r="L139" s="49">
        <v>0</v>
      </c>
      <c r="M139" s="47">
        <v>0</v>
      </c>
      <c r="N139" s="47"/>
    </row>
    <row r="140" spans="1:14" ht="12">
      <c r="A140" s="48" t="s">
        <v>152</v>
      </c>
      <c r="B140" s="49"/>
      <c r="C140" s="49">
        <v>0</v>
      </c>
      <c r="D140" s="49">
        <v>0</v>
      </c>
      <c r="E140" s="47">
        <v>0</v>
      </c>
      <c r="F140" s="49">
        <v>0</v>
      </c>
      <c r="G140" s="47">
        <v>0</v>
      </c>
      <c r="H140" s="49">
        <v>0</v>
      </c>
      <c r="I140" s="47">
        <v>0</v>
      </c>
      <c r="J140" s="49">
        <v>0</v>
      </c>
      <c r="K140" s="49">
        <v>0</v>
      </c>
      <c r="L140" s="49">
        <v>0</v>
      </c>
      <c r="M140" s="47">
        <v>0</v>
      </c>
      <c r="N140" s="47"/>
    </row>
    <row r="141" spans="1:14" ht="12">
      <c r="A141" s="48" t="s">
        <v>68</v>
      </c>
      <c r="B141" s="49"/>
      <c r="C141" s="49">
        <v>0</v>
      </c>
      <c r="D141" s="49">
        <v>0</v>
      </c>
      <c r="E141" s="47">
        <v>0</v>
      </c>
      <c r="F141" s="49">
        <v>0</v>
      </c>
      <c r="G141" s="47">
        <v>0</v>
      </c>
      <c r="H141" s="49">
        <v>0</v>
      </c>
      <c r="I141" s="47">
        <v>0</v>
      </c>
      <c r="J141" s="49">
        <v>0</v>
      </c>
      <c r="K141" s="49">
        <v>0</v>
      </c>
      <c r="L141" s="49">
        <v>0</v>
      </c>
      <c r="M141" s="47">
        <v>0</v>
      </c>
      <c r="N141" s="47"/>
    </row>
    <row r="142" spans="1:14" ht="12">
      <c r="A142" s="42" t="s">
        <v>153</v>
      </c>
      <c r="B142" s="49">
        <v>550790.69</v>
      </c>
      <c r="C142" s="49">
        <v>695661.14</v>
      </c>
      <c r="D142" s="49">
        <v>702239.43</v>
      </c>
      <c r="E142" s="47">
        <v>625008.16</v>
      </c>
      <c r="F142" s="49">
        <v>609031.09</v>
      </c>
      <c r="G142" s="47">
        <v>645465.54</v>
      </c>
      <c r="H142" s="49">
        <v>577315.44</v>
      </c>
      <c r="I142" s="47">
        <v>466098.9</v>
      </c>
      <c r="J142" s="49">
        <v>712976.6</v>
      </c>
      <c r="K142" s="49">
        <v>655759.54</v>
      </c>
      <c r="L142" s="49">
        <v>745239.23</v>
      </c>
      <c r="M142" s="47">
        <v>924208.45</v>
      </c>
      <c r="N142" s="47">
        <f aca="true" t="shared" si="2" ref="N142:N202">SUM(B142:M142)</f>
        <v>7909794.21</v>
      </c>
    </row>
    <row r="143" spans="2:14" ht="12">
      <c r="B143" s="49"/>
      <c r="C143" s="49">
        <v>0</v>
      </c>
      <c r="D143" s="49">
        <v>0</v>
      </c>
      <c r="E143" s="47">
        <v>0</v>
      </c>
      <c r="F143" s="49">
        <v>0</v>
      </c>
      <c r="G143" s="47">
        <v>0</v>
      </c>
      <c r="H143" s="49">
        <v>0</v>
      </c>
      <c r="I143" s="47">
        <v>0</v>
      </c>
      <c r="J143" s="49">
        <v>0</v>
      </c>
      <c r="K143" s="49">
        <v>0</v>
      </c>
      <c r="L143" s="49">
        <v>0</v>
      </c>
      <c r="M143" s="47">
        <v>0</v>
      </c>
      <c r="N143" s="47"/>
    </row>
    <row r="144" spans="1:14" ht="12">
      <c r="A144" s="42" t="s">
        <v>154</v>
      </c>
      <c r="B144" s="49">
        <v>212403.35</v>
      </c>
      <c r="C144" s="49">
        <v>269560.9</v>
      </c>
      <c r="D144" s="49">
        <v>272156.32</v>
      </c>
      <c r="E144" s="47">
        <v>241685.3</v>
      </c>
      <c r="F144" s="49">
        <v>235381.66</v>
      </c>
      <c r="G144" s="47">
        <v>249756.6</v>
      </c>
      <c r="H144" s="49">
        <v>222868.48</v>
      </c>
      <c r="I144" s="47">
        <v>179082.23</v>
      </c>
      <c r="J144" s="49">
        <v>276299.19</v>
      </c>
      <c r="K144" s="49">
        <v>253818.02</v>
      </c>
      <c r="L144" s="49">
        <v>289121.58</v>
      </c>
      <c r="M144" s="47">
        <v>359732.56</v>
      </c>
      <c r="N144" s="47">
        <f t="shared" si="2"/>
        <v>3061866.1900000004</v>
      </c>
    </row>
    <row r="145" spans="2:14" ht="12">
      <c r="B145" s="49"/>
      <c r="C145" s="49">
        <v>0</v>
      </c>
      <c r="D145" s="49">
        <v>0</v>
      </c>
      <c r="E145" s="47">
        <v>0</v>
      </c>
      <c r="F145" s="49">
        <v>0</v>
      </c>
      <c r="G145" s="47">
        <v>0</v>
      </c>
      <c r="H145" s="49">
        <v>0</v>
      </c>
      <c r="I145" s="47">
        <v>0</v>
      </c>
      <c r="J145" s="49">
        <v>0</v>
      </c>
      <c r="K145" s="49">
        <v>0</v>
      </c>
      <c r="L145" s="49">
        <v>0</v>
      </c>
      <c r="M145" s="47">
        <v>0</v>
      </c>
      <c r="N145" s="47"/>
    </row>
    <row r="146" spans="1:14" ht="12">
      <c r="A146" s="48" t="s">
        <v>63</v>
      </c>
      <c r="B146" s="49"/>
      <c r="C146" s="49">
        <v>0</v>
      </c>
      <c r="D146" s="49">
        <v>0</v>
      </c>
      <c r="E146" s="47">
        <v>0</v>
      </c>
      <c r="F146" s="49">
        <v>0</v>
      </c>
      <c r="G146" s="47">
        <v>0</v>
      </c>
      <c r="H146" s="49">
        <v>0</v>
      </c>
      <c r="I146" s="47">
        <v>0</v>
      </c>
      <c r="J146" s="49">
        <v>0</v>
      </c>
      <c r="K146" s="49">
        <v>0</v>
      </c>
      <c r="L146" s="49">
        <v>0</v>
      </c>
      <c r="M146" s="47">
        <v>0</v>
      </c>
      <c r="N146" s="47"/>
    </row>
    <row r="147" spans="1:14" ht="12">
      <c r="A147" s="42" t="s">
        <v>155</v>
      </c>
      <c r="B147" s="49">
        <v>20528.86</v>
      </c>
      <c r="C147" s="49">
        <v>25673.65</v>
      </c>
      <c r="D147" s="49">
        <v>25907.26</v>
      </c>
      <c r="E147" s="47">
        <v>23164.55</v>
      </c>
      <c r="F147" s="49">
        <v>22597.15</v>
      </c>
      <c r="G147" s="47">
        <v>23891.05</v>
      </c>
      <c r="H147" s="49">
        <v>21470.83</v>
      </c>
      <c r="I147" s="47">
        <v>17502.76</v>
      </c>
      <c r="J147" s="49">
        <v>26307.01</v>
      </c>
      <c r="K147" s="49">
        <v>24256.62</v>
      </c>
      <c r="L147" s="49">
        <v>27434.32</v>
      </c>
      <c r="M147" s="47">
        <v>33790.06</v>
      </c>
      <c r="N147" s="47">
        <f t="shared" si="2"/>
        <v>292524.12</v>
      </c>
    </row>
    <row r="148" spans="1:14" ht="12">
      <c r="A148" s="42" t="s">
        <v>156</v>
      </c>
      <c r="B148" s="49">
        <v>1736.12</v>
      </c>
      <c r="C148" s="49">
        <v>2194.99</v>
      </c>
      <c r="D148" s="49">
        <v>2215.83</v>
      </c>
      <c r="E148" s="47">
        <v>1971.2</v>
      </c>
      <c r="F148" s="49">
        <v>1920.59</v>
      </c>
      <c r="G148" s="47">
        <v>2036</v>
      </c>
      <c r="H148" s="49">
        <v>1820.13</v>
      </c>
      <c r="I148" s="47">
        <v>1468.02</v>
      </c>
      <c r="J148" s="49">
        <v>2249.67</v>
      </c>
      <c r="K148" s="49">
        <v>2068.6</v>
      </c>
      <c r="L148" s="49">
        <v>2352.03</v>
      </c>
      <c r="M148" s="47">
        <v>2918.91</v>
      </c>
      <c r="N148" s="47">
        <f t="shared" si="2"/>
        <v>24952.09</v>
      </c>
    </row>
    <row r="149" spans="1:14" ht="12">
      <c r="A149" s="42" t="s">
        <v>157</v>
      </c>
      <c r="B149" s="49">
        <v>58314.99</v>
      </c>
      <c r="C149" s="49">
        <v>73408</v>
      </c>
      <c r="D149" s="49">
        <v>74093.35</v>
      </c>
      <c r="E149" s="47">
        <v>66047.18</v>
      </c>
      <c r="F149" s="49">
        <v>64382.64</v>
      </c>
      <c r="G149" s="47">
        <v>68178.48</v>
      </c>
      <c r="H149" s="49">
        <v>61078.41</v>
      </c>
      <c r="I149" s="47">
        <v>49473.82</v>
      </c>
      <c r="J149" s="49">
        <v>75229.72</v>
      </c>
      <c r="K149" s="49">
        <v>69250.94</v>
      </c>
      <c r="L149" s="49">
        <v>78573.19</v>
      </c>
      <c r="M149" s="47">
        <v>97218.71</v>
      </c>
      <c r="N149" s="47">
        <f t="shared" si="2"/>
        <v>835249.4299999999</v>
      </c>
    </row>
    <row r="150" spans="1:14" ht="12">
      <c r="A150" s="42" t="s">
        <v>158</v>
      </c>
      <c r="B150" s="49">
        <v>198.44</v>
      </c>
      <c r="C150" s="49">
        <v>253.56</v>
      </c>
      <c r="D150" s="49">
        <v>256.06</v>
      </c>
      <c r="E150" s="47">
        <v>226.68</v>
      </c>
      <c r="F150" s="49">
        <v>220.6</v>
      </c>
      <c r="G150" s="47">
        <v>234.46</v>
      </c>
      <c r="H150" s="49">
        <v>208.53</v>
      </c>
      <c r="I150" s="47">
        <v>166.43</v>
      </c>
      <c r="J150" s="49">
        <v>259.93</v>
      </c>
      <c r="K150" s="49">
        <v>238.38</v>
      </c>
      <c r="L150" s="49">
        <v>272.42</v>
      </c>
      <c r="M150" s="47">
        <v>340.51</v>
      </c>
      <c r="N150" s="47">
        <f t="shared" si="2"/>
        <v>2876</v>
      </c>
    </row>
    <row r="151" spans="1:14" ht="12">
      <c r="A151" s="42" t="s">
        <v>159</v>
      </c>
      <c r="B151" s="49">
        <v>1914.41</v>
      </c>
      <c r="C151" s="49">
        <v>2426.65</v>
      </c>
      <c r="D151" s="49">
        <v>2449.91</v>
      </c>
      <c r="E151" s="47">
        <v>2176.83</v>
      </c>
      <c r="F151" s="49">
        <v>2120.34</v>
      </c>
      <c r="G151" s="47">
        <v>2249.17</v>
      </c>
      <c r="H151" s="49">
        <v>2008.2</v>
      </c>
      <c r="I151" s="47">
        <v>1615.58</v>
      </c>
      <c r="J151" s="49">
        <v>2487.25</v>
      </c>
      <c r="K151" s="49">
        <v>2285.56</v>
      </c>
      <c r="L151" s="49">
        <v>2601.95</v>
      </c>
      <c r="M151" s="47">
        <v>3234.77</v>
      </c>
      <c r="N151" s="47">
        <f t="shared" si="2"/>
        <v>27570.620000000003</v>
      </c>
    </row>
    <row r="152" spans="1:14" ht="12">
      <c r="A152" s="42" t="s">
        <v>160</v>
      </c>
      <c r="B152" s="49">
        <v>2391.53</v>
      </c>
      <c r="C152" s="49">
        <v>3031.43</v>
      </c>
      <c r="D152" s="49">
        <v>3060.49</v>
      </c>
      <c r="E152" s="47">
        <v>2719.35</v>
      </c>
      <c r="F152" s="49">
        <v>2648.78</v>
      </c>
      <c r="G152" s="47">
        <v>2809.71</v>
      </c>
      <c r="H152" s="49">
        <v>2508.69</v>
      </c>
      <c r="I152" s="47">
        <v>2018.22</v>
      </c>
      <c r="J152" s="49">
        <v>3107.13</v>
      </c>
      <c r="K152" s="49">
        <v>2855.18</v>
      </c>
      <c r="L152" s="49">
        <v>3250.43</v>
      </c>
      <c r="M152" s="47">
        <v>4040.95</v>
      </c>
      <c r="N152" s="47">
        <f t="shared" si="2"/>
        <v>34441.89</v>
      </c>
    </row>
    <row r="153" spans="1:14" ht="12">
      <c r="A153" s="42" t="s">
        <v>161</v>
      </c>
      <c r="B153" s="49">
        <v>1889.23</v>
      </c>
      <c r="C153" s="49">
        <v>2392.84</v>
      </c>
      <c r="D153" s="49">
        <v>2415.71</v>
      </c>
      <c r="E153" s="47">
        <v>2147.23</v>
      </c>
      <c r="F153" s="49">
        <v>2091.69</v>
      </c>
      <c r="G153" s="47">
        <v>2218.35</v>
      </c>
      <c r="H153" s="49">
        <v>1981.44</v>
      </c>
      <c r="I153" s="47">
        <v>1595.3</v>
      </c>
      <c r="J153" s="49">
        <v>2452.55</v>
      </c>
      <c r="K153" s="49">
        <v>2254.13</v>
      </c>
      <c r="L153" s="49">
        <v>2565.19</v>
      </c>
      <c r="M153" s="47">
        <v>3187.34</v>
      </c>
      <c r="N153" s="47">
        <f t="shared" si="2"/>
        <v>27191</v>
      </c>
    </row>
    <row r="154" spans="1:14" ht="12">
      <c r="A154" s="42" t="s">
        <v>162</v>
      </c>
      <c r="B154" s="49">
        <v>455.41</v>
      </c>
      <c r="C154" s="49">
        <v>589.16</v>
      </c>
      <c r="D154" s="49">
        <v>595.24</v>
      </c>
      <c r="E154" s="47">
        <v>523.93</v>
      </c>
      <c r="F154" s="49">
        <v>509.18</v>
      </c>
      <c r="G154" s="47">
        <v>542.82</v>
      </c>
      <c r="H154" s="49">
        <v>479.9</v>
      </c>
      <c r="I154" s="47">
        <v>378.23</v>
      </c>
      <c r="J154" s="49">
        <v>604.14</v>
      </c>
      <c r="K154" s="49">
        <v>552.32</v>
      </c>
      <c r="L154" s="49">
        <v>634.94</v>
      </c>
      <c r="M154" s="47">
        <v>800.17</v>
      </c>
      <c r="N154" s="47">
        <f t="shared" si="2"/>
        <v>6665.4400000000005</v>
      </c>
    </row>
    <row r="155" spans="1:14" ht="12">
      <c r="A155" s="42" t="s">
        <v>163</v>
      </c>
      <c r="B155" s="49">
        <v>9951.75</v>
      </c>
      <c r="C155" s="49">
        <v>12609.96</v>
      </c>
      <c r="D155" s="49">
        <v>12730.66</v>
      </c>
      <c r="E155" s="47">
        <v>11313.56</v>
      </c>
      <c r="F155" s="49">
        <v>11020.4</v>
      </c>
      <c r="G155" s="47">
        <v>11688.93</v>
      </c>
      <c r="H155" s="49">
        <v>10438.45</v>
      </c>
      <c r="I155" s="47">
        <v>8400.7</v>
      </c>
      <c r="J155" s="49">
        <v>12924.74</v>
      </c>
      <c r="K155" s="49">
        <v>11877.81</v>
      </c>
      <c r="L155" s="49">
        <v>13519.66</v>
      </c>
      <c r="M155" s="47">
        <v>16803.54</v>
      </c>
      <c r="N155" s="47">
        <f t="shared" si="2"/>
        <v>143280.16</v>
      </c>
    </row>
    <row r="156" spans="2:14" ht="12">
      <c r="B156" s="49"/>
      <c r="C156" s="49">
        <v>0</v>
      </c>
      <c r="D156" s="49">
        <v>0</v>
      </c>
      <c r="E156" s="47">
        <v>0</v>
      </c>
      <c r="F156" s="49">
        <v>0</v>
      </c>
      <c r="G156" s="47">
        <v>0</v>
      </c>
      <c r="H156" s="49">
        <v>0</v>
      </c>
      <c r="I156" s="47">
        <v>0</v>
      </c>
      <c r="J156" s="49">
        <v>0</v>
      </c>
      <c r="K156" s="49">
        <v>0</v>
      </c>
      <c r="L156" s="49">
        <v>0</v>
      </c>
      <c r="M156" s="47">
        <v>0</v>
      </c>
      <c r="N156" s="47"/>
    </row>
    <row r="157" spans="1:14" ht="12">
      <c r="A157" s="50" t="s">
        <v>164</v>
      </c>
      <c r="B157" s="49">
        <v>860574.78</v>
      </c>
      <c r="C157" s="49">
        <v>1087802.28</v>
      </c>
      <c r="D157" s="49">
        <v>1098120.26</v>
      </c>
      <c r="E157" s="47">
        <v>976983.97</v>
      </c>
      <c r="F157" s="49">
        <v>951924.12</v>
      </c>
      <c r="G157" s="47">
        <v>1009071.11</v>
      </c>
      <c r="H157" s="49">
        <v>902178.5</v>
      </c>
      <c r="I157" s="47">
        <v>727800.19</v>
      </c>
      <c r="J157" s="49">
        <v>1114897.93</v>
      </c>
      <c r="K157" s="49">
        <v>1025217.1</v>
      </c>
      <c r="L157" s="49">
        <v>1165564.94</v>
      </c>
      <c r="M157" s="47">
        <v>1446275.97</v>
      </c>
      <c r="N157" s="69">
        <f t="shared" si="2"/>
        <v>12366411.15</v>
      </c>
    </row>
    <row r="158" spans="1:14" ht="12">
      <c r="A158" s="51"/>
      <c r="B158" s="49"/>
      <c r="C158" s="49">
        <v>0</v>
      </c>
      <c r="D158" s="49">
        <v>0</v>
      </c>
      <c r="E158" s="47">
        <v>0</v>
      </c>
      <c r="F158" s="49">
        <v>0</v>
      </c>
      <c r="G158" s="47">
        <v>0</v>
      </c>
      <c r="H158" s="49">
        <v>0</v>
      </c>
      <c r="I158" s="47">
        <v>0</v>
      </c>
      <c r="J158" s="49">
        <v>0</v>
      </c>
      <c r="K158" s="49">
        <v>0</v>
      </c>
      <c r="L158" s="49">
        <v>0</v>
      </c>
      <c r="M158" s="47">
        <v>0</v>
      </c>
      <c r="N158" s="47"/>
    </row>
    <row r="159" spans="1:14" ht="12">
      <c r="A159" s="48" t="s">
        <v>165</v>
      </c>
      <c r="B159" s="49"/>
      <c r="C159" s="49">
        <v>0</v>
      </c>
      <c r="D159" s="49">
        <v>0</v>
      </c>
      <c r="E159" s="47">
        <v>0</v>
      </c>
      <c r="F159" s="49">
        <v>0</v>
      </c>
      <c r="G159" s="47">
        <v>0</v>
      </c>
      <c r="H159" s="49">
        <v>0</v>
      </c>
      <c r="I159" s="47">
        <v>0</v>
      </c>
      <c r="J159" s="49">
        <v>0</v>
      </c>
      <c r="K159" s="49">
        <v>0</v>
      </c>
      <c r="L159" s="49">
        <v>0</v>
      </c>
      <c r="M159" s="47">
        <v>0</v>
      </c>
      <c r="N159" s="47"/>
    </row>
    <row r="160" spans="1:14" ht="12">
      <c r="A160" s="48" t="s">
        <v>128</v>
      </c>
      <c r="B160" s="49"/>
      <c r="C160" s="49">
        <v>0</v>
      </c>
      <c r="D160" s="49">
        <v>0</v>
      </c>
      <c r="E160" s="47">
        <v>0</v>
      </c>
      <c r="F160" s="49">
        <v>0</v>
      </c>
      <c r="G160" s="47">
        <v>0</v>
      </c>
      <c r="H160" s="49">
        <v>0</v>
      </c>
      <c r="I160" s="47">
        <v>0</v>
      </c>
      <c r="J160" s="49">
        <v>0</v>
      </c>
      <c r="K160" s="49">
        <v>0</v>
      </c>
      <c r="L160" s="49">
        <v>0</v>
      </c>
      <c r="M160" s="47">
        <v>0</v>
      </c>
      <c r="N160" s="47"/>
    </row>
    <row r="161" spans="1:14" ht="12">
      <c r="A161" s="42" t="s">
        <v>248</v>
      </c>
      <c r="B161" s="49">
        <v>296.17</v>
      </c>
      <c r="C161" s="49">
        <v>296.17</v>
      </c>
      <c r="D161" s="49">
        <v>296.17</v>
      </c>
      <c r="E161" s="47">
        <v>296.17</v>
      </c>
      <c r="F161" s="49">
        <v>296.17</v>
      </c>
      <c r="G161" s="47">
        <v>296.17</v>
      </c>
      <c r="H161" s="49">
        <v>296.17</v>
      </c>
      <c r="I161" s="47">
        <v>296.17</v>
      </c>
      <c r="J161" s="49">
        <v>296.17</v>
      </c>
      <c r="K161" s="49">
        <v>296.17</v>
      </c>
      <c r="L161" s="49">
        <v>296.17</v>
      </c>
      <c r="M161" s="47">
        <v>296.17</v>
      </c>
      <c r="N161" s="47">
        <f t="shared" si="2"/>
        <v>3554.0400000000004</v>
      </c>
    </row>
    <row r="162" spans="2:14" ht="12">
      <c r="B162" s="49"/>
      <c r="C162" s="49">
        <v>0</v>
      </c>
      <c r="D162" s="49">
        <v>0</v>
      </c>
      <c r="E162" s="47">
        <v>0</v>
      </c>
      <c r="F162" s="49">
        <v>0</v>
      </c>
      <c r="G162" s="47">
        <v>0</v>
      </c>
      <c r="H162" s="49">
        <v>0</v>
      </c>
      <c r="I162" s="47">
        <v>0</v>
      </c>
      <c r="J162" s="49">
        <v>0</v>
      </c>
      <c r="K162" s="49">
        <v>0</v>
      </c>
      <c r="L162" s="49">
        <v>0</v>
      </c>
      <c r="M162" s="47">
        <v>0</v>
      </c>
      <c r="N162" s="47"/>
    </row>
    <row r="163" spans="1:14" ht="12">
      <c r="A163" s="48" t="s">
        <v>68</v>
      </c>
      <c r="B163" s="49"/>
      <c r="C163" s="49">
        <v>0</v>
      </c>
      <c r="D163" s="49">
        <v>0</v>
      </c>
      <c r="E163" s="47">
        <v>0</v>
      </c>
      <c r="F163" s="49">
        <v>0</v>
      </c>
      <c r="G163" s="47">
        <v>0</v>
      </c>
      <c r="H163" s="49">
        <v>0</v>
      </c>
      <c r="I163" s="47">
        <v>0</v>
      </c>
      <c r="J163" s="49">
        <v>0</v>
      </c>
      <c r="K163" s="49">
        <v>0</v>
      </c>
      <c r="L163" s="49">
        <v>0</v>
      </c>
      <c r="M163" s="47">
        <v>0</v>
      </c>
      <c r="N163" s="47"/>
    </row>
    <row r="164" spans="1:14" ht="12">
      <c r="A164" s="42" t="s">
        <v>166</v>
      </c>
      <c r="B164" s="49">
        <v>276525.37</v>
      </c>
      <c r="C164" s="49">
        <v>327983.4</v>
      </c>
      <c r="D164" s="49">
        <v>290996.56</v>
      </c>
      <c r="E164" s="47">
        <v>288816.26</v>
      </c>
      <c r="F164" s="49">
        <v>287788.17</v>
      </c>
      <c r="G164" s="47">
        <v>296885.83</v>
      </c>
      <c r="H164" s="49">
        <v>261840.82</v>
      </c>
      <c r="I164" s="47">
        <v>266173.23</v>
      </c>
      <c r="J164" s="49">
        <v>293025.14</v>
      </c>
      <c r="K164" s="49">
        <v>298881.62</v>
      </c>
      <c r="L164" s="49">
        <v>314487.09</v>
      </c>
      <c r="M164" s="47">
        <v>304700.88</v>
      </c>
      <c r="N164" s="47">
        <f t="shared" si="2"/>
        <v>3508104.37</v>
      </c>
    </row>
    <row r="165" spans="2:14" ht="12">
      <c r="B165" s="49"/>
      <c r="C165" s="49">
        <v>0</v>
      </c>
      <c r="D165" s="49">
        <v>0</v>
      </c>
      <c r="E165" s="47">
        <v>0</v>
      </c>
      <c r="F165" s="49">
        <v>0</v>
      </c>
      <c r="G165" s="47">
        <v>0</v>
      </c>
      <c r="H165" s="49">
        <v>0</v>
      </c>
      <c r="I165" s="47">
        <v>0</v>
      </c>
      <c r="J165" s="49">
        <v>0</v>
      </c>
      <c r="K165" s="49">
        <v>0</v>
      </c>
      <c r="L165" s="49">
        <v>0</v>
      </c>
      <c r="M165" s="47">
        <v>0</v>
      </c>
      <c r="N165" s="47"/>
    </row>
    <row r="166" spans="1:14" ht="12">
      <c r="A166" s="42" t="s">
        <v>167</v>
      </c>
      <c r="B166" s="49">
        <v>1156.32</v>
      </c>
      <c r="C166" s="49">
        <v>1363.23</v>
      </c>
      <c r="D166" s="49">
        <v>1214.51</v>
      </c>
      <c r="E166" s="47">
        <v>1205.74</v>
      </c>
      <c r="F166" s="49">
        <v>1201.61</v>
      </c>
      <c r="G166" s="47">
        <v>1238.19</v>
      </c>
      <c r="H166" s="49">
        <v>1097.27</v>
      </c>
      <c r="I166" s="47">
        <v>1114.69</v>
      </c>
      <c r="J166" s="49">
        <v>1222.66</v>
      </c>
      <c r="K166" s="49">
        <v>1246.21</v>
      </c>
      <c r="L166" s="49">
        <v>1308.96</v>
      </c>
      <c r="M166" s="47">
        <v>1269.61</v>
      </c>
      <c r="N166" s="47">
        <f t="shared" si="2"/>
        <v>14639</v>
      </c>
    </row>
    <row r="167" spans="1:14" ht="12">
      <c r="A167" s="42" t="s">
        <v>168</v>
      </c>
      <c r="B167" s="49">
        <v>17064.54</v>
      </c>
      <c r="C167" s="49">
        <v>20040.16</v>
      </c>
      <c r="D167" s="49">
        <v>17901.35</v>
      </c>
      <c r="E167" s="47">
        <v>17775.27</v>
      </c>
      <c r="F167" s="49">
        <v>17715.82</v>
      </c>
      <c r="G167" s="47">
        <v>18241.91</v>
      </c>
      <c r="H167" s="49">
        <v>16215.39</v>
      </c>
      <c r="I167" s="47">
        <v>16465.92</v>
      </c>
      <c r="J167" s="49">
        <v>18018.66</v>
      </c>
      <c r="K167" s="49">
        <v>18357.31</v>
      </c>
      <c r="L167" s="49">
        <v>19259.72</v>
      </c>
      <c r="M167" s="47">
        <v>18693.82</v>
      </c>
      <c r="N167" s="47">
        <f t="shared" si="2"/>
        <v>215749.87</v>
      </c>
    </row>
    <row r="168" spans="1:14" ht="12">
      <c r="A168" s="42" t="s">
        <v>169</v>
      </c>
      <c r="B168" s="49">
        <v>1557.23</v>
      </c>
      <c r="C168" s="49">
        <v>1844.29</v>
      </c>
      <c r="D168" s="49">
        <v>1637.96</v>
      </c>
      <c r="E168" s="47">
        <v>1625.8</v>
      </c>
      <c r="F168" s="49">
        <v>1620.06</v>
      </c>
      <c r="G168" s="47">
        <v>1670.81</v>
      </c>
      <c r="H168" s="49">
        <v>1475.32</v>
      </c>
      <c r="I168" s="47">
        <v>1499.49</v>
      </c>
      <c r="J168" s="49">
        <v>1649.28</v>
      </c>
      <c r="K168" s="49">
        <v>1681.95</v>
      </c>
      <c r="L168" s="49">
        <v>1769</v>
      </c>
      <c r="M168" s="47">
        <v>1714.41</v>
      </c>
      <c r="N168" s="47">
        <f t="shared" si="2"/>
        <v>19745.600000000002</v>
      </c>
    </row>
    <row r="169" spans="2:14" ht="12">
      <c r="B169" s="49"/>
      <c r="C169" s="49"/>
      <c r="D169" s="49"/>
      <c r="E169" s="47"/>
      <c r="F169" s="49"/>
      <c r="G169" s="47"/>
      <c r="H169" s="49"/>
      <c r="I169" s="47"/>
      <c r="J169" s="49"/>
      <c r="K169" s="49"/>
      <c r="L169" s="49"/>
      <c r="M169" s="47"/>
      <c r="N169" s="47"/>
    </row>
    <row r="170" spans="1:14" ht="12">
      <c r="A170" s="48" t="s">
        <v>63</v>
      </c>
      <c r="B170" s="49"/>
      <c r="C170" s="49"/>
      <c r="D170" s="49"/>
      <c r="E170" s="47"/>
      <c r="F170" s="49"/>
      <c r="G170" s="47"/>
      <c r="H170" s="49"/>
      <c r="I170" s="47"/>
      <c r="J170" s="49"/>
      <c r="K170" s="49"/>
      <c r="L170" s="49"/>
      <c r="M170" s="47"/>
      <c r="N170" s="47"/>
    </row>
    <row r="171" spans="1:14" ht="12">
      <c r="A171" s="42" t="s">
        <v>170</v>
      </c>
      <c r="B171" s="49">
        <v>54039.78</v>
      </c>
      <c r="C171" s="49">
        <v>64120.69</v>
      </c>
      <c r="D171" s="49">
        <v>56874.77</v>
      </c>
      <c r="E171" s="47">
        <v>56447.63</v>
      </c>
      <c r="F171" s="49">
        <v>56246.22</v>
      </c>
      <c r="G171" s="47">
        <v>58028.51</v>
      </c>
      <c r="H171" s="49">
        <v>51163</v>
      </c>
      <c r="I171" s="47">
        <v>52011.74</v>
      </c>
      <c r="J171" s="49">
        <v>57272.17</v>
      </c>
      <c r="K171" s="49">
        <v>58419.49</v>
      </c>
      <c r="L171" s="49">
        <v>61476.69</v>
      </c>
      <c r="M171" s="47">
        <v>59559.51</v>
      </c>
      <c r="N171" s="47">
        <f t="shared" si="2"/>
        <v>685660.2</v>
      </c>
    </row>
    <row r="172" spans="2:14" ht="12">
      <c r="B172" s="49"/>
      <c r="C172" s="49"/>
      <c r="D172" s="49"/>
      <c r="E172" s="47"/>
      <c r="F172" s="49"/>
      <c r="G172" s="47"/>
      <c r="H172" s="49"/>
      <c r="I172" s="47"/>
      <c r="J172" s="49"/>
      <c r="K172" s="49"/>
      <c r="L172" s="49"/>
      <c r="M172" s="47"/>
      <c r="N172" s="47"/>
    </row>
    <row r="173" spans="1:14" ht="12">
      <c r="A173" s="50" t="s">
        <v>171</v>
      </c>
      <c r="B173" s="49">
        <v>350639.41</v>
      </c>
      <c r="C173" s="49">
        <v>415647.94</v>
      </c>
      <c r="D173" s="49">
        <v>368921.32</v>
      </c>
      <c r="E173" s="47">
        <v>366166.87</v>
      </c>
      <c r="F173" s="49">
        <v>364868.05</v>
      </c>
      <c r="G173" s="47">
        <v>376361.42</v>
      </c>
      <c r="H173" s="49">
        <v>332087.97</v>
      </c>
      <c r="I173" s="47">
        <v>337561.24</v>
      </c>
      <c r="J173" s="49">
        <v>371484.08</v>
      </c>
      <c r="K173" s="49">
        <v>378882.75</v>
      </c>
      <c r="L173" s="49">
        <v>398597.63</v>
      </c>
      <c r="M173" s="47">
        <v>386234.4</v>
      </c>
      <c r="N173" s="69">
        <f t="shared" si="2"/>
        <v>4447453.080000001</v>
      </c>
    </row>
    <row r="174" spans="1:14" ht="12">
      <c r="A174" s="51"/>
      <c r="B174" s="49"/>
      <c r="C174" s="49"/>
      <c r="D174" s="49"/>
      <c r="E174" s="47"/>
      <c r="F174" s="49"/>
      <c r="G174" s="47"/>
      <c r="H174" s="49"/>
      <c r="I174" s="47"/>
      <c r="J174" s="49"/>
      <c r="K174" s="49"/>
      <c r="L174" s="49"/>
      <c r="M174" s="47"/>
      <c r="N174" s="47"/>
    </row>
    <row r="175" spans="1:14" ht="12">
      <c r="A175" s="48" t="s">
        <v>172</v>
      </c>
      <c r="B175" s="49"/>
      <c r="C175" s="49"/>
      <c r="D175" s="49"/>
      <c r="E175" s="47"/>
      <c r="F175" s="49"/>
      <c r="G175" s="47"/>
      <c r="H175" s="49"/>
      <c r="I175" s="47"/>
      <c r="J175" s="49"/>
      <c r="K175" s="49"/>
      <c r="L175" s="49"/>
      <c r="M175" s="47"/>
      <c r="N175" s="47"/>
    </row>
    <row r="176" spans="1:14" ht="12">
      <c r="A176" s="48" t="s">
        <v>68</v>
      </c>
      <c r="B176" s="49"/>
      <c r="C176" s="49"/>
      <c r="D176" s="49"/>
      <c r="E176" s="47"/>
      <c r="F176" s="49"/>
      <c r="G176" s="47"/>
      <c r="H176" s="49"/>
      <c r="I176" s="47"/>
      <c r="J176" s="49"/>
      <c r="K176" s="49"/>
      <c r="L176" s="49"/>
      <c r="M176" s="47"/>
      <c r="N176" s="47"/>
    </row>
    <row r="177" spans="1:14" ht="12">
      <c r="A177" s="42" t="s">
        <v>173</v>
      </c>
      <c r="B177" s="49">
        <v>117816.75</v>
      </c>
      <c r="C177" s="49">
        <v>125710.95</v>
      </c>
      <c r="D177" s="49">
        <v>123977.62</v>
      </c>
      <c r="E177" s="47">
        <v>122098.02</v>
      </c>
      <c r="F177" s="49">
        <v>123638.34</v>
      </c>
      <c r="G177" s="47">
        <v>133964.65</v>
      </c>
      <c r="H177" s="49">
        <v>121996.43</v>
      </c>
      <c r="I177" s="47">
        <v>117788.36</v>
      </c>
      <c r="J177" s="49">
        <v>129311.42</v>
      </c>
      <c r="K177" s="49">
        <v>116474.11</v>
      </c>
      <c r="L177" s="49">
        <v>122392.25</v>
      </c>
      <c r="M177" s="47">
        <v>122880.07</v>
      </c>
      <c r="N177" s="47">
        <f t="shared" si="2"/>
        <v>1478048.9700000002</v>
      </c>
    </row>
    <row r="178" spans="2:14" ht="12">
      <c r="B178" s="49"/>
      <c r="C178" s="49"/>
      <c r="D178" s="49"/>
      <c r="E178" s="47"/>
      <c r="F178" s="49"/>
      <c r="G178" s="47"/>
      <c r="H178" s="49"/>
      <c r="I178" s="47"/>
      <c r="J178" s="49"/>
      <c r="K178" s="49"/>
      <c r="L178" s="49"/>
      <c r="M178" s="47"/>
      <c r="N178" s="47"/>
    </row>
    <row r="179" spans="1:14" ht="12">
      <c r="A179" s="42" t="s">
        <v>174</v>
      </c>
      <c r="B179" s="49">
        <v>13184.42</v>
      </c>
      <c r="C179" s="49">
        <v>13993.27</v>
      </c>
      <c r="D179" s="49">
        <v>13815.67</v>
      </c>
      <c r="E179" s="47">
        <v>13623.08</v>
      </c>
      <c r="F179" s="49">
        <v>13780.9</v>
      </c>
      <c r="G179" s="47">
        <v>14838.94</v>
      </c>
      <c r="H179" s="49">
        <v>13612.67</v>
      </c>
      <c r="I179" s="47">
        <v>13181.51</v>
      </c>
      <c r="J179" s="49">
        <v>14362.17</v>
      </c>
      <c r="K179" s="49">
        <v>13046.85</v>
      </c>
      <c r="L179" s="49">
        <v>13653.23</v>
      </c>
      <c r="M179" s="47">
        <v>13703.21</v>
      </c>
      <c r="N179" s="47">
        <f t="shared" si="2"/>
        <v>164795.91999999998</v>
      </c>
    </row>
    <row r="180" spans="2:14" ht="12">
      <c r="B180" s="49"/>
      <c r="C180" s="49"/>
      <c r="D180" s="49"/>
      <c r="E180" s="47"/>
      <c r="F180" s="49"/>
      <c r="G180" s="47"/>
      <c r="H180" s="49"/>
      <c r="I180" s="47"/>
      <c r="J180" s="49"/>
      <c r="K180" s="49"/>
      <c r="L180" s="49"/>
      <c r="M180" s="47"/>
      <c r="N180" s="47"/>
    </row>
    <row r="181" spans="1:14" ht="12">
      <c r="A181" s="42" t="s">
        <v>175</v>
      </c>
      <c r="B181" s="49">
        <v>2006.03</v>
      </c>
      <c r="C181" s="49">
        <v>2140.65</v>
      </c>
      <c r="D181" s="49">
        <v>2111.09</v>
      </c>
      <c r="E181" s="47">
        <v>2079.04</v>
      </c>
      <c r="F181" s="49">
        <v>2105.31</v>
      </c>
      <c r="G181" s="47">
        <v>2281.4</v>
      </c>
      <c r="H181" s="49">
        <v>2077.31</v>
      </c>
      <c r="I181" s="47">
        <v>2005.54</v>
      </c>
      <c r="J181" s="49">
        <v>2202.05</v>
      </c>
      <c r="K181" s="49">
        <v>1983.13</v>
      </c>
      <c r="L181" s="49">
        <v>2084.06</v>
      </c>
      <c r="M181" s="47">
        <v>2092.37</v>
      </c>
      <c r="N181" s="47">
        <f t="shared" si="2"/>
        <v>25167.98</v>
      </c>
    </row>
    <row r="182" spans="1:14" ht="12">
      <c r="A182" s="42" t="s">
        <v>176</v>
      </c>
      <c r="B182" s="49">
        <v>3630.74</v>
      </c>
      <c r="C182" s="49">
        <v>3866.25</v>
      </c>
      <c r="D182" s="49">
        <v>3814.54</v>
      </c>
      <c r="E182" s="47">
        <v>3758.46</v>
      </c>
      <c r="F182" s="49">
        <v>3804.41</v>
      </c>
      <c r="G182" s="47">
        <v>4112.48</v>
      </c>
      <c r="H182" s="49">
        <v>3755.43</v>
      </c>
      <c r="I182" s="47">
        <v>3629.89</v>
      </c>
      <c r="J182" s="49">
        <v>3973.66</v>
      </c>
      <c r="K182" s="49">
        <v>3590.68</v>
      </c>
      <c r="L182" s="49">
        <v>3767.24</v>
      </c>
      <c r="M182" s="47">
        <v>3781.79</v>
      </c>
      <c r="N182" s="47">
        <f t="shared" si="2"/>
        <v>45485.57</v>
      </c>
    </row>
    <row r="183" spans="1:14" ht="12">
      <c r="A183" s="42" t="s">
        <v>177</v>
      </c>
      <c r="B183" s="49">
        <v>4850.79</v>
      </c>
      <c r="C183" s="49">
        <v>5187.03</v>
      </c>
      <c r="D183" s="49">
        <v>5113.21</v>
      </c>
      <c r="E183" s="47">
        <v>5033.14</v>
      </c>
      <c r="F183" s="49">
        <v>5098.75</v>
      </c>
      <c r="G183" s="47">
        <v>5538.59</v>
      </c>
      <c r="H183" s="49">
        <v>5028.82</v>
      </c>
      <c r="I183" s="47">
        <v>4849.58</v>
      </c>
      <c r="J183" s="49">
        <v>5340.39</v>
      </c>
      <c r="K183" s="49">
        <v>4793.6</v>
      </c>
      <c r="L183" s="49">
        <v>5045.68</v>
      </c>
      <c r="M183" s="47">
        <v>5066.46</v>
      </c>
      <c r="N183" s="47">
        <f t="shared" si="2"/>
        <v>60946.04</v>
      </c>
    </row>
    <row r="184" spans="2:14" ht="12">
      <c r="B184" s="49"/>
      <c r="C184" s="49"/>
      <c r="D184" s="49"/>
      <c r="E184" s="47"/>
      <c r="F184" s="49"/>
      <c r="G184" s="47"/>
      <c r="H184" s="49"/>
      <c r="I184" s="47"/>
      <c r="J184" s="49"/>
      <c r="K184" s="49"/>
      <c r="L184" s="49"/>
      <c r="M184" s="47"/>
      <c r="N184" s="47"/>
    </row>
    <row r="185" spans="1:14" ht="12">
      <c r="A185" s="48" t="s">
        <v>63</v>
      </c>
      <c r="B185" s="49"/>
      <c r="C185" s="49"/>
      <c r="D185" s="49"/>
      <c r="E185" s="47"/>
      <c r="F185" s="49"/>
      <c r="G185" s="47"/>
      <c r="H185" s="49"/>
      <c r="I185" s="47"/>
      <c r="J185" s="49"/>
      <c r="K185" s="49"/>
      <c r="L185" s="49"/>
      <c r="M185" s="47"/>
      <c r="N185" s="47"/>
    </row>
    <row r="186" spans="1:14" ht="12">
      <c r="A186" s="42" t="s">
        <v>178</v>
      </c>
      <c r="B186" s="49">
        <v>12421.31</v>
      </c>
      <c r="C186" s="49">
        <v>13248.79</v>
      </c>
      <c r="D186" s="49">
        <v>13067.1</v>
      </c>
      <c r="E186" s="47">
        <v>12870.08</v>
      </c>
      <c r="F186" s="49">
        <v>13031.53</v>
      </c>
      <c r="G186" s="47">
        <v>14113.96</v>
      </c>
      <c r="H186" s="49">
        <v>12859.43</v>
      </c>
      <c r="I186" s="47">
        <v>12418.33</v>
      </c>
      <c r="J186" s="49">
        <v>13626.2</v>
      </c>
      <c r="K186" s="49">
        <v>12280.57</v>
      </c>
      <c r="L186" s="49">
        <v>12900.92</v>
      </c>
      <c r="M186" s="47">
        <v>12952.05</v>
      </c>
      <c r="N186" s="47">
        <f t="shared" si="2"/>
        <v>155790.27</v>
      </c>
    </row>
    <row r="187" spans="1:14" ht="12">
      <c r="A187" s="42" t="s">
        <v>179</v>
      </c>
      <c r="B187" s="49">
        <v>4674.03</v>
      </c>
      <c r="C187" s="49">
        <v>4978.46</v>
      </c>
      <c r="D187" s="49">
        <v>4911.62</v>
      </c>
      <c r="E187" s="47">
        <v>4839.13</v>
      </c>
      <c r="F187" s="49">
        <v>4898.53</v>
      </c>
      <c r="G187" s="47">
        <v>5296.75</v>
      </c>
      <c r="H187" s="49">
        <v>4835.21</v>
      </c>
      <c r="I187" s="47">
        <v>4672.94</v>
      </c>
      <c r="J187" s="49">
        <v>5117.3</v>
      </c>
      <c r="K187" s="49">
        <v>4622.26</v>
      </c>
      <c r="L187" s="49">
        <v>4850.48</v>
      </c>
      <c r="M187" s="47">
        <v>4869.29</v>
      </c>
      <c r="N187" s="47">
        <f t="shared" si="2"/>
        <v>58566.00000000001</v>
      </c>
    </row>
    <row r="188" spans="1:14" ht="12">
      <c r="A188" s="42" t="s">
        <v>180</v>
      </c>
      <c r="B188" s="49">
        <v>2656.46</v>
      </c>
      <c r="C188" s="49">
        <v>2835.47</v>
      </c>
      <c r="D188" s="49">
        <v>2796.17</v>
      </c>
      <c r="E188" s="47">
        <v>2753.54</v>
      </c>
      <c r="F188" s="49">
        <v>2788.47</v>
      </c>
      <c r="G188" s="47">
        <v>3022.64</v>
      </c>
      <c r="H188" s="49">
        <v>2751.24</v>
      </c>
      <c r="I188" s="47">
        <v>2655.82</v>
      </c>
      <c r="J188" s="49">
        <v>2917.12</v>
      </c>
      <c r="K188" s="49">
        <v>2626.01</v>
      </c>
      <c r="L188" s="49">
        <v>2760.22</v>
      </c>
      <c r="M188" s="47">
        <v>2771.28</v>
      </c>
      <c r="N188" s="47">
        <f t="shared" si="2"/>
        <v>33334.439999999995</v>
      </c>
    </row>
    <row r="189" spans="2:14" ht="12">
      <c r="B189" s="49"/>
      <c r="C189" s="49"/>
      <c r="D189" s="49"/>
      <c r="E189" s="47"/>
      <c r="F189" s="49"/>
      <c r="G189" s="47"/>
      <c r="H189" s="49"/>
      <c r="I189" s="47"/>
      <c r="J189" s="49"/>
      <c r="K189" s="49"/>
      <c r="L189" s="49"/>
      <c r="M189" s="47"/>
      <c r="N189" s="47"/>
    </row>
    <row r="190" spans="1:14" ht="12">
      <c r="A190" s="50" t="s">
        <v>181</v>
      </c>
      <c r="B190" s="49">
        <v>161240.53</v>
      </c>
      <c r="C190" s="49">
        <v>171960.87</v>
      </c>
      <c r="D190" s="49">
        <v>169607.02</v>
      </c>
      <c r="E190" s="47">
        <v>167054.49</v>
      </c>
      <c r="F190" s="49">
        <v>169146.24</v>
      </c>
      <c r="G190" s="47">
        <v>183169.41</v>
      </c>
      <c r="H190" s="49">
        <v>166916.54</v>
      </c>
      <c r="I190" s="47">
        <v>161201.97</v>
      </c>
      <c r="J190" s="49">
        <v>176850.31</v>
      </c>
      <c r="K190" s="49">
        <v>159417.21</v>
      </c>
      <c r="L190" s="49">
        <v>167454.08</v>
      </c>
      <c r="M190" s="47">
        <v>168116.52</v>
      </c>
      <c r="N190" s="69">
        <f t="shared" si="2"/>
        <v>2022135.1900000002</v>
      </c>
    </row>
    <row r="191" spans="1:14" ht="12">
      <c r="A191" s="51"/>
      <c r="B191" s="49"/>
      <c r="C191" s="49"/>
      <c r="D191" s="49"/>
      <c r="E191" s="47"/>
      <c r="F191" s="49"/>
      <c r="G191" s="47"/>
      <c r="H191" s="49"/>
      <c r="I191" s="47"/>
      <c r="J191" s="49"/>
      <c r="K191" s="49"/>
      <c r="L191" s="49"/>
      <c r="M191" s="47"/>
      <c r="N191" s="47"/>
    </row>
    <row r="192" spans="1:14" ht="12">
      <c r="A192" s="48" t="s">
        <v>182</v>
      </c>
      <c r="B192" s="49"/>
      <c r="C192" s="49"/>
      <c r="D192" s="49"/>
      <c r="E192" s="47"/>
      <c r="F192" s="49"/>
      <c r="G192" s="47"/>
      <c r="H192" s="49"/>
      <c r="I192" s="47"/>
      <c r="J192" s="49"/>
      <c r="K192" s="49"/>
      <c r="L192" s="49"/>
      <c r="M192" s="47"/>
      <c r="N192" s="47"/>
    </row>
    <row r="193" spans="1:14" ht="12">
      <c r="A193" s="48" t="s">
        <v>102</v>
      </c>
      <c r="B193" s="49"/>
      <c r="C193" s="49"/>
      <c r="D193" s="49"/>
      <c r="E193" s="47"/>
      <c r="F193" s="49"/>
      <c r="G193" s="47"/>
      <c r="H193" s="49"/>
      <c r="I193" s="47"/>
      <c r="J193" s="49"/>
      <c r="K193" s="49"/>
      <c r="L193" s="49"/>
      <c r="M193" s="47"/>
      <c r="N193" s="47"/>
    </row>
    <row r="194" spans="1:14" ht="12">
      <c r="A194" s="42" t="s">
        <v>183</v>
      </c>
      <c r="B194" s="49">
        <v>1588.67</v>
      </c>
      <c r="C194" s="49">
        <v>1588.67</v>
      </c>
      <c r="D194" s="49">
        <v>1588.67</v>
      </c>
      <c r="E194" s="47">
        <v>1588.67</v>
      </c>
      <c r="F194" s="49">
        <v>1588.67</v>
      </c>
      <c r="G194" s="47">
        <v>1588.67</v>
      </c>
      <c r="H194" s="49">
        <v>1588.67</v>
      </c>
      <c r="I194" s="47">
        <v>1588.67</v>
      </c>
      <c r="J194" s="49">
        <v>1588.67</v>
      </c>
      <c r="K194" s="49">
        <v>1588.67</v>
      </c>
      <c r="L194" s="49">
        <v>1588.67</v>
      </c>
      <c r="M194" s="47">
        <v>1588.67</v>
      </c>
      <c r="N194" s="47">
        <f t="shared" si="2"/>
        <v>19064.04</v>
      </c>
    </row>
    <row r="195" spans="1:14" ht="12">
      <c r="A195" s="42" t="s">
        <v>184</v>
      </c>
      <c r="B195" s="49">
        <v>191.97</v>
      </c>
      <c r="C195" s="49">
        <v>191.97</v>
      </c>
      <c r="D195" s="49">
        <v>191.97</v>
      </c>
      <c r="E195" s="47">
        <v>191.97</v>
      </c>
      <c r="F195" s="49">
        <v>191.97</v>
      </c>
      <c r="G195" s="47">
        <v>191.97</v>
      </c>
      <c r="H195" s="49">
        <v>191.97</v>
      </c>
      <c r="I195" s="47">
        <v>191.97</v>
      </c>
      <c r="J195" s="49">
        <v>191.97</v>
      </c>
      <c r="K195" s="49">
        <v>191.97</v>
      </c>
      <c r="L195" s="49">
        <v>191.97</v>
      </c>
      <c r="M195" s="47">
        <v>191.97</v>
      </c>
      <c r="N195" s="47">
        <f t="shared" si="2"/>
        <v>2303.64</v>
      </c>
    </row>
    <row r="196" spans="2:14" ht="12">
      <c r="B196" s="49"/>
      <c r="C196" s="49"/>
      <c r="D196" s="49"/>
      <c r="E196" s="47"/>
      <c r="F196" s="49"/>
      <c r="G196" s="47"/>
      <c r="H196" s="49"/>
      <c r="I196" s="47"/>
      <c r="J196" s="49"/>
      <c r="K196" s="49"/>
      <c r="L196" s="49"/>
      <c r="M196" s="47"/>
      <c r="N196" s="47"/>
    </row>
    <row r="197" spans="1:14" ht="12">
      <c r="A197" s="48" t="s">
        <v>68</v>
      </c>
      <c r="B197" s="49"/>
      <c r="C197" s="49"/>
      <c r="D197" s="49"/>
      <c r="E197" s="47"/>
      <c r="F197" s="49"/>
      <c r="G197" s="47"/>
      <c r="H197" s="49"/>
      <c r="I197" s="47"/>
      <c r="J197" s="49"/>
      <c r="K197" s="49"/>
      <c r="L197" s="49"/>
      <c r="M197" s="47"/>
      <c r="N197" s="47"/>
    </row>
    <row r="198" spans="1:14" ht="12">
      <c r="A198" s="42" t="s">
        <v>185</v>
      </c>
      <c r="B198" s="49">
        <v>1346207.23</v>
      </c>
      <c r="C198" s="49">
        <v>1428226.81</v>
      </c>
      <c r="D198" s="49">
        <v>1374603.08</v>
      </c>
      <c r="E198" s="47">
        <v>1356325.4</v>
      </c>
      <c r="F198" s="49">
        <v>1343529.23</v>
      </c>
      <c r="G198" s="47">
        <v>1335943.83</v>
      </c>
      <c r="H198" s="49">
        <v>1282989.86</v>
      </c>
      <c r="I198" s="47">
        <v>1291974.56</v>
      </c>
      <c r="J198" s="49">
        <v>1352870.66</v>
      </c>
      <c r="K198" s="49">
        <v>1332347.06</v>
      </c>
      <c r="L198" s="49">
        <v>1350899.93</v>
      </c>
      <c r="M198" s="47">
        <v>1369148.19</v>
      </c>
      <c r="N198" s="47">
        <f t="shared" si="2"/>
        <v>16165065.84</v>
      </c>
    </row>
    <row r="199" spans="2:14" ht="12">
      <c r="B199" s="49"/>
      <c r="C199" s="49"/>
      <c r="D199" s="49"/>
      <c r="E199" s="47"/>
      <c r="F199" s="49"/>
      <c r="G199" s="47"/>
      <c r="H199" s="49"/>
      <c r="I199" s="47"/>
      <c r="J199" s="49"/>
      <c r="K199" s="49"/>
      <c r="L199" s="49"/>
      <c r="M199" s="47"/>
      <c r="N199" s="47"/>
    </row>
    <row r="200" spans="1:14" ht="12">
      <c r="A200" s="42" t="s">
        <v>186</v>
      </c>
      <c r="B200" s="49">
        <v>30847.22</v>
      </c>
      <c r="C200" s="49">
        <v>31759.85</v>
      </c>
      <c r="D200" s="49">
        <v>31163.18</v>
      </c>
      <c r="E200" s="47">
        <v>30959.81</v>
      </c>
      <c r="F200" s="49">
        <v>30817.43</v>
      </c>
      <c r="G200" s="47">
        <v>30733.02</v>
      </c>
      <c r="H200" s="49">
        <v>30143.81</v>
      </c>
      <c r="I200" s="47">
        <v>30243.78</v>
      </c>
      <c r="J200" s="49">
        <v>30921.37</v>
      </c>
      <c r="K200" s="49">
        <v>30693</v>
      </c>
      <c r="L200" s="49">
        <v>30899.44</v>
      </c>
      <c r="M200" s="47">
        <v>31102.49</v>
      </c>
      <c r="N200" s="47">
        <f t="shared" si="2"/>
        <v>370284.39999999997</v>
      </c>
    </row>
    <row r="201" spans="2:14" ht="12">
      <c r="B201" s="49"/>
      <c r="C201" s="49"/>
      <c r="D201" s="49"/>
      <c r="E201" s="47"/>
      <c r="F201" s="49"/>
      <c r="G201" s="47"/>
      <c r="H201" s="49"/>
      <c r="I201" s="47"/>
      <c r="J201" s="49"/>
      <c r="K201" s="49"/>
      <c r="L201" s="49"/>
      <c r="M201" s="47"/>
      <c r="N201" s="47"/>
    </row>
    <row r="202" spans="1:14" ht="12">
      <c r="A202" s="42" t="s">
        <v>187</v>
      </c>
      <c r="B202" s="49">
        <v>16524.28</v>
      </c>
      <c r="C202" s="49">
        <v>17823</v>
      </c>
      <c r="D202" s="49">
        <v>16973.91</v>
      </c>
      <c r="E202" s="47">
        <v>16684.49</v>
      </c>
      <c r="F202" s="49">
        <v>16481.87</v>
      </c>
      <c r="G202" s="47">
        <v>16361.76</v>
      </c>
      <c r="H202" s="49">
        <v>15523.28</v>
      </c>
      <c r="I202" s="47">
        <v>15665.54</v>
      </c>
      <c r="J202" s="49">
        <v>16629.79</v>
      </c>
      <c r="K202" s="49">
        <v>16304.81</v>
      </c>
      <c r="L202" s="49">
        <v>16598.58</v>
      </c>
      <c r="M202" s="47">
        <v>16887.53</v>
      </c>
      <c r="N202" s="47">
        <f t="shared" si="2"/>
        <v>198458.84</v>
      </c>
    </row>
    <row r="203" spans="2:14" ht="12">
      <c r="B203" s="49"/>
      <c r="C203" s="49"/>
      <c r="D203" s="49"/>
      <c r="E203" s="47"/>
      <c r="F203" s="49"/>
      <c r="G203" s="47"/>
      <c r="H203" s="49"/>
      <c r="I203" s="47"/>
      <c r="J203" s="49"/>
      <c r="K203" s="49"/>
      <c r="L203" s="49"/>
      <c r="M203" s="47"/>
      <c r="N203" s="47"/>
    </row>
    <row r="204" spans="1:14" ht="12">
      <c r="A204" s="48" t="s">
        <v>63</v>
      </c>
      <c r="B204" s="49"/>
      <c r="C204" s="49"/>
      <c r="D204" s="49"/>
      <c r="E204" s="47"/>
      <c r="F204" s="49"/>
      <c r="G204" s="47"/>
      <c r="H204" s="49"/>
      <c r="I204" s="47"/>
      <c r="J204" s="49"/>
      <c r="K204" s="49"/>
      <c r="L204" s="49"/>
      <c r="M204" s="47"/>
      <c r="N204" s="47"/>
    </row>
    <row r="205" spans="1:14" ht="12">
      <c r="A205" s="42" t="s">
        <v>64</v>
      </c>
      <c r="B205" s="49">
        <v>895.22</v>
      </c>
      <c r="C205" s="49">
        <v>940.42</v>
      </c>
      <c r="D205" s="49">
        <v>910.87</v>
      </c>
      <c r="E205" s="47">
        <v>900.8</v>
      </c>
      <c r="F205" s="49">
        <v>893.74</v>
      </c>
      <c r="G205" s="47">
        <v>889.56</v>
      </c>
      <c r="H205" s="49">
        <v>860.38</v>
      </c>
      <c r="I205" s="47">
        <v>865.34</v>
      </c>
      <c r="J205" s="49">
        <v>898.89</v>
      </c>
      <c r="K205" s="49">
        <v>887.58</v>
      </c>
      <c r="L205" s="49">
        <v>897.81</v>
      </c>
      <c r="M205" s="47">
        <v>907.86</v>
      </c>
      <c r="N205" s="47">
        <f aca="true" t="shared" si="3" ref="N205:N266">SUM(B205:M205)</f>
        <v>10748.47</v>
      </c>
    </row>
    <row r="206" spans="1:14" ht="12">
      <c r="A206" s="42" t="s">
        <v>188</v>
      </c>
      <c r="B206" s="49">
        <v>46504.96</v>
      </c>
      <c r="C206" s="49">
        <v>48767.31</v>
      </c>
      <c r="D206" s="49">
        <v>47288.2</v>
      </c>
      <c r="E206" s="47">
        <v>46784.05</v>
      </c>
      <c r="F206" s="49">
        <v>46431.09</v>
      </c>
      <c r="G206" s="47">
        <v>46221.86</v>
      </c>
      <c r="H206" s="49">
        <v>44761.23</v>
      </c>
      <c r="I206" s="47">
        <v>45009.05</v>
      </c>
      <c r="J206" s="49">
        <v>46688.76</v>
      </c>
      <c r="K206" s="49">
        <v>46122.65</v>
      </c>
      <c r="L206" s="49">
        <v>46634.4</v>
      </c>
      <c r="M206" s="47">
        <v>47137.74</v>
      </c>
      <c r="N206" s="47">
        <f t="shared" si="3"/>
        <v>558351.3</v>
      </c>
    </row>
    <row r="207" spans="1:14" ht="12">
      <c r="A207" s="42" t="s">
        <v>189</v>
      </c>
      <c r="B207" s="49">
        <v>5730.26</v>
      </c>
      <c r="C207" s="49">
        <v>5862.11</v>
      </c>
      <c r="D207" s="49">
        <v>5775.91</v>
      </c>
      <c r="E207" s="47">
        <v>5746.52</v>
      </c>
      <c r="F207" s="49">
        <v>5725.95</v>
      </c>
      <c r="G207" s="47">
        <v>5713.76</v>
      </c>
      <c r="H207" s="49">
        <v>5628.63</v>
      </c>
      <c r="I207" s="47">
        <v>5643.07</v>
      </c>
      <c r="J207" s="49">
        <v>5740.97</v>
      </c>
      <c r="K207" s="49">
        <v>5707.98</v>
      </c>
      <c r="L207" s="49">
        <v>5737.8</v>
      </c>
      <c r="M207" s="47">
        <v>5767.14</v>
      </c>
      <c r="N207" s="47">
        <f t="shared" si="3"/>
        <v>68780.1</v>
      </c>
    </row>
    <row r="208" spans="1:14" ht="12">
      <c r="A208" s="42" t="s">
        <v>190</v>
      </c>
      <c r="B208" s="49">
        <v>5022.64</v>
      </c>
      <c r="C208" s="49">
        <v>5137.48</v>
      </c>
      <c r="D208" s="49">
        <v>5062.4</v>
      </c>
      <c r="E208" s="47">
        <v>5036.8</v>
      </c>
      <c r="F208" s="49">
        <v>5018.89</v>
      </c>
      <c r="G208" s="47">
        <v>5008.27</v>
      </c>
      <c r="H208" s="49">
        <v>4934.13</v>
      </c>
      <c r="I208" s="47">
        <v>4946.7</v>
      </c>
      <c r="J208" s="49">
        <v>5031.97</v>
      </c>
      <c r="K208" s="49">
        <v>5003.23</v>
      </c>
      <c r="L208" s="49">
        <v>5029.21</v>
      </c>
      <c r="M208" s="47">
        <v>5054.76</v>
      </c>
      <c r="N208" s="47">
        <f t="shared" si="3"/>
        <v>60286.479999999996</v>
      </c>
    </row>
    <row r="209" spans="1:14" ht="12">
      <c r="A209" s="42" t="s">
        <v>191</v>
      </c>
      <c r="B209" s="49">
        <v>13947.45</v>
      </c>
      <c r="C209" s="49">
        <v>14720.38</v>
      </c>
      <c r="D209" s="49">
        <v>14215.04</v>
      </c>
      <c r="E209" s="47">
        <v>14042.8</v>
      </c>
      <c r="F209" s="49">
        <v>13922.21</v>
      </c>
      <c r="G209" s="47">
        <v>13850.73</v>
      </c>
      <c r="H209" s="49">
        <v>13351.7</v>
      </c>
      <c r="I209" s="47">
        <v>13436.37</v>
      </c>
      <c r="J209" s="49">
        <v>14010.24</v>
      </c>
      <c r="K209" s="49">
        <v>13816.83</v>
      </c>
      <c r="L209" s="49">
        <v>13991.67</v>
      </c>
      <c r="M209" s="47">
        <v>14163.64</v>
      </c>
      <c r="N209" s="47">
        <f t="shared" si="3"/>
        <v>167469.06</v>
      </c>
    </row>
    <row r="210" spans="1:14" ht="12">
      <c r="A210" s="42" t="s">
        <v>192</v>
      </c>
      <c r="B210" s="49">
        <v>7406.16</v>
      </c>
      <c r="C210" s="49">
        <v>7724.52</v>
      </c>
      <c r="D210" s="49">
        <v>7516.38</v>
      </c>
      <c r="E210" s="47">
        <v>7445.43</v>
      </c>
      <c r="F210" s="49">
        <v>7395.77</v>
      </c>
      <c r="G210" s="47">
        <v>7366.32</v>
      </c>
      <c r="H210" s="49">
        <v>7160.78</v>
      </c>
      <c r="I210" s="47">
        <v>7195.66</v>
      </c>
      <c r="J210" s="49">
        <v>7432.02</v>
      </c>
      <c r="K210" s="49">
        <v>7352.36</v>
      </c>
      <c r="L210" s="49">
        <v>7424.38</v>
      </c>
      <c r="M210" s="47">
        <v>7495.21</v>
      </c>
      <c r="N210" s="47">
        <f t="shared" si="3"/>
        <v>88914.99000000002</v>
      </c>
    </row>
    <row r="211" spans="1:14" ht="12">
      <c r="A211" s="42" t="s">
        <v>193</v>
      </c>
      <c r="B211" s="49">
        <v>4813.92</v>
      </c>
      <c r="C211" s="49">
        <v>5041.82</v>
      </c>
      <c r="D211" s="49">
        <v>4892.82</v>
      </c>
      <c r="E211" s="47">
        <v>4842.03</v>
      </c>
      <c r="F211" s="49">
        <v>4806.48</v>
      </c>
      <c r="G211" s="47">
        <v>4785.4</v>
      </c>
      <c r="H211" s="49">
        <v>4638.26</v>
      </c>
      <c r="I211" s="47">
        <v>4663.23</v>
      </c>
      <c r="J211" s="49">
        <v>4832.44</v>
      </c>
      <c r="K211" s="49">
        <v>4775.41</v>
      </c>
      <c r="L211" s="49">
        <v>4826.96</v>
      </c>
      <c r="M211" s="47">
        <v>4877.66</v>
      </c>
      <c r="N211" s="47">
        <f t="shared" si="3"/>
        <v>57796.43000000001</v>
      </c>
    </row>
    <row r="212" spans="1:14" ht="12">
      <c r="A212" s="42" t="s">
        <v>194</v>
      </c>
      <c r="B212" s="49">
        <v>21357.43</v>
      </c>
      <c r="C212" s="49">
        <v>21941.01</v>
      </c>
      <c r="D212" s="49">
        <v>21559.47</v>
      </c>
      <c r="E212" s="47">
        <v>21429.42</v>
      </c>
      <c r="F212" s="49">
        <v>21338.38</v>
      </c>
      <c r="G212" s="47">
        <v>21284.41</v>
      </c>
      <c r="H212" s="49">
        <v>20907.64</v>
      </c>
      <c r="I212" s="47">
        <v>20971.56</v>
      </c>
      <c r="J212" s="49">
        <v>21404.84</v>
      </c>
      <c r="K212" s="49">
        <v>21258.82</v>
      </c>
      <c r="L212" s="49">
        <v>21390.82</v>
      </c>
      <c r="M212" s="47">
        <v>21520.66</v>
      </c>
      <c r="N212" s="47">
        <f t="shared" si="3"/>
        <v>256364.46000000002</v>
      </c>
    </row>
    <row r="213" spans="2:14" ht="12">
      <c r="B213" s="49"/>
      <c r="C213" s="49"/>
      <c r="D213" s="49"/>
      <c r="E213" s="47"/>
      <c r="F213" s="49"/>
      <c r="G213" s="47"/>
      <c r="H213" s="49"/>
      <c r="I213" s="47"/>
      <c r="J213" s="49"/>
      <c r="K213" s="49"/>
      <c r="L213" s="49"/>
      <c r="M213" s="47"/>
      <c r="N213" s="47"/>
    </row>
    <row r="214" spans="1:14" ht="12">
      <c r="A214" s="50" t="s">
        <v>195</v>
      </c>
      <c r="B214" s="49">
        <v>1501037.41</v>
      </c>
      <c r="C214" s="49">
        <v>1589725.35</v>
      </c>
      <c r="D214" s="49">
        <v>1531741.9</v>
      </c>
      <c r="E214" s="47">
        <v>1511978.19</v>
      </c>
      <c r="F214" s="49">
        <v>1498141.68</v>
      </c>
      <c r="G214" s="47">
        <v>1489939.56</v>
      </c>
      <c r="H214" s="49">
        <v>1432680.34</v>
      </c>
      <c r="I214" s="47">
        <v>1442395.5</v>
      </c>
      <c r="J214" s="49">
        <v>1508242.59</v>
      </c>
      <c r="K214" s="49">
        <v>1486050.37</v>
      </c>
      <c r="L214" s="49">
        <v>1506111.64</v>
      </c>
      <c r="M214" s="47">
        <v>1525843.52</v>
      </c>
      <c r="N214" s="69">
        <f t="shared" si="3"/>
        <v>18023888.05</v>
      </c>
    </row>
    <row r="215" spans="1:14" ht="12">
      <c r="A215" s="51"/>
      <c r="B215" s="49"/>
      <c r="C215" s="49"/>
      <c r="D215" s="49"/>
      <c r="E215" s="47"/>
      <c r="F215" s="49"/>
      <c r="G215" s="47"/>
      <c r="H215" s="49"/>
      <c r="I215" s="47"/>
      <c r="J215" s="49"/>
      <c r="K215" s="49"/>
      <c r="L215" s="49"/>
      <c r="M215" s="47"/>
      <c r="N215" s="47"/>
    </row>
    <row r="216" spans="1:14" ht="12">
      <c r="A216" s="48" t="s">
        <v>196</v>
      </c>
      <c r="B216" s="49"/>
      <c r="C216" s="49"/>
      <c r="D216" s="49"/>
      <c r="E216" s="47"/>
      <c r="F216" s="49"/>
      <c r="G216" s="47"/>
      <c r="H216" s="49"/>
      <c r="I216" s="47"/>
      <c r="J216" s="49"/>
      <c r="K216" s="49"/>
      <c r="L216" s="49"/>
      <c r="M216" s="47"/>
      <c r="N216" s="47"/>
    </row>
    <row r="217" spans="1:14" ht="12">
      <c r="A217" s="48" t="s">
        <v>68</v>
      </c>
      <c r="B217" s="49"/>
      <c r="C217" s="49"/>
      <c r="D217" s="49"/>
      <c r="E217" s="47"/>
      <c r="F217" s="49"/>
      <c r="G217" s="47"/>
      <c r="H217" s="49"/>
      <c r="I217" s="47"/>
      <c r="J217" s="49"/>
      <c r="K217" s="49"/>
      <c r="L217" s="49"/>
      <c r="M217" s="47"/>
      <c r="N217" s="47"/>
    </row>
    <row r="218" spans="1:14" ht="12">
      <c r="A218" s="42" t="s">
        <v>197</v>
      </c>
      <c r="B218" s="49">
        <v>183380.11</v>
      </c>
      <c r="C218" s="49">
        <v>193796.3</v>
      </c>
      <c r="D218" s="49">
        <v>188207.93</v>
      </c>
      <c r="E218" s="47">
        <v>198605.68</v>
      </c>
      <c r="F218" s="49">
        <v>195403.06</v>
      </c>
      <c r="G218" s="47">
        <v>201491.12</v>
      </c>
      <c r="H218" s="49">
        <v>193237.36</v>
      </c>
      <c r="I218" s="47">
        <v>193215.57</v>
      </c>
      <c r="J218" s="49">
        <v>201622.6</v>
      </c>
      <c r="K218" s="49">
        <v>188579.35</v>
      </c>
      <c r="L218" s="49">
        <v>195340.71</v>
      </c>
      <c r="M218" s="47">
        <v>198516.75</v>
      </c>
      <c r="N218" s="47">
        <f t="shared" si="3"/>
        <v>2331396.5400000005</v>
      </c>
    </row>
    <row r="219" spans="2:14" ht="12">
      <c r="B219" s="49"/>
      <c r="C219" s="49"/>
      <c r="D219" s="49"/>
      <c r="E219" s="47"/>
      <c r="F219" s="49"/>
      <c r="G219" s="47"/>
      <c r="H219" s="49"/>
      <c r="I219" s="47"/>
      <c r="J219" s="49"/>
      <c r="K219" s="49"/>
      <c r="L219" s="49"/>
      <c r="M219" s="47"/>
      <c r="N219" s="47"/>
    </row>
    <row r="220" spans="1:14" ht="12">
      <c r="A220" s="48" t="s">
        <v>63</v>
      </c>
      <c r="B220" s="49"/>
      <c r="C220" s="49"/>
      <c r="D220" s="49"/>
      <c r="E220" s="47"/>
      <c r="F220" s="49"/>
      <c r="G220" s="47"/>
      <c r="H220" s="49"/>
      <c r="I220" s="47"/>
      <c r="J220" s="49"/>
      <c r="K220" s="49"/>
      <c r="L220" s="49"/>
      <c r="M220" s="47"/>
      <c r="N220" s="47"/>
    </row>
    <row r="221" spans="1:14" ht="12">
      <c r="A221" s="42" t="s">
        <v>198</v>
      </c>
      <c r="B221" s="49">
        <v>10707.27</v>
      </c>
      <c r="C221" s="49">
        <v>11315.45</v>
      </c>
      <c r="D221" s="49">
        <v>10989.15</v>
      </c>
      <c r="E221" s="47">
        <v>11596.26</v>
      </c>
      <c r="F221" s="49">
        <v>11409.27</v>
      </c>
      <c r="G221" s="47">
        <v>11764.74</v>
      </c>
      <c r="H221" s="49">
        <v>11282.81</v>
      </c>
      <c r="I221" s="47">
        <v>11281.54</v>
      </c>
      <c r="J221" s="49">
        <v>11772.41</v>
      </c>
      <c r="K221" s="49">
        <v>11010.84</v>
      </c>
      <c r="L221" s="49">
        <v>11405.63</v>
      </c>
      <c r="M221" s="47">
        <v>11591.07</v>
      </c>
      <c r="N221" s="47">
        <f t="shared" si="3"/>
        <v>136126.44000000003</v>
      </c>
    </row>
    <row r="222" spans="2:14" ht="12">
      <c r="B222" s="49"/>
      <c r="C222" s="49"/>
      <c r="D222" s="49"/>
      <c r="E222" s="47"/>
      <c r="F222" s="49"/>
      <c r="G222" s="47"/>
      <c r="H222" s="49"/>
      <c r="I222" s="47"/>
      <c r="J222" s="49"/>
      <c r="K222" s="49"/>
      <c r="L222" s="49"/>
      <c r="M222" s="47"/>
      <c r="N222" s="47"/>
    </row>
    <row r="223" spans="1:14" ht="12">
      <c r="A223" s="50" t="s">
        <v>199</v>
      </c>
      <c r="B223" s="49">
        <v>194087.38</v>
      </c>
      <c r="C223" s="49">
        <v>205111.75</v>
      </c>
      <c r="D223" s="49">
        <v>199197.08</v>
      </c>
      <c r="E223" s="47">
        <v>210201.94</v>
      </c>
      <c r="F223" s="49">
        <v>206812.33</v>
      </c>
      <c r="G223" s="47">
        <v>213255.86</v>
      </c>
      <c r="H223" s="49">
        <v>204520.17</v>
      </c>
      <c r="I223" s="47">
        <v>204497.11</v>
      </c>
      <c r="J223" s="49">
        <v>213395.01</v>
      </c>
      <c r="K223" s="49">
        <v>199590.19</v>
      </c>
      <c r="L223" s="49">
        <v>206746.34</v>
      </c>
      <c r="M223" s="47">
        <v>210107.82</v>
      </c>
      <c r="N223" s="69">
        <f t="shared" si="3"/>
        <v>2467522.9799999995</v>
      </c>
    </row>
    <row r="224" spans="1:14" ht="12">
      <c r="A224" s="51"/>
      <c r="B224" s="49"/>
      <c r="C224" s="49"/>
      <c r="D224" s="49"/>
      <c r="E224" s="47"/>
      <c r="F224" s="49"/>
      <c r="G224" s="47"/>
      <c r="H224" s="49"/>
      <c r="I224" s="47"/>
      <c r="J224" s="49"/>
      <c r="K224" s="49"/>
      <c r="L224" s="49"/>
      <c r="M224" s="47"/>
      <c r="N224" s="47"/>
    </row>
    <row r="225" spans="1:14" ht="12">
      <c r="A225" s="48" t="s">
        <v>200</v>
      </c>
      <c r="B225" s="49"/>
      <c r="C225" s="49"/>
      <c r="D225" s="49"/>
      <c r="E225" s="47"/>
      <c r="F225" s="49"/>
      <c r="G225" s="47"/>
      <c r="H225" s="49"/>
      <c r="I225" s="47"/>
      <c r="J225" s="49"/>
      <c r="K225" s="49"/>
      <c r="L225" s="49"/>
      <c r="M225" s="47"/>
      <c r="N225" s="47"/>
    </row>
    <row r="226" spans="1:14" ht="12">
      <c r="A226" s="48" t="s">
        <v>68</v>
      </c>
      <c r="B226" s="49"/>
      <c r="C226" s="49"/>
      <c r="D226" s="49"/>
      <c r="E226" s="47"/>
      <c r="F226" s="49"/>
      <c r="G226" s="47"/>
      <c r="H226" s="49"/>
      <c r="I226" s="47"/>
      <c r="J226" s="49"/>
      <c r="K226" s="49"/>
      <c r="L226" s="49"/>
      <c r="M226" s="47"/>
      <c r="N226" s="47"/>
    </row>
    <row r="227" spans="1:14" ht="12">
      <c r="A227" s="42" t="s">
        <v>201</v>
      </c>
      <c r="B227" s="49">
        <v>972638.61</v>
      </c>
      <c r="C227" s="49">
        <v>1024580.02</v>
      </c>
      <c r="D227" s="49">
        <v>1064109.61</v>
      </c>
      <c r="E227" s="47">
        <v>950617.76</v>
      </c>
      <c r="F227" s="49">
        <v>896952.34</v>
      </c>
      <c r="G227" s="47">
        <v>1214772.72</v>
      </c>
      <c r="H227" s="49">
        <v>792629.6</v>
      </c>
      <c r="I227" s="47">
        <v>880453.63</v>
      </c>
      <c r="J227" s="49">
        <v>1040549.91</v>
      </c>
      <c r="K227" s="49">
        <v>945525.18</v>
      </c>
      <c r="L227" s="49">
        <v>1038265.46</v>
      </c>
      <c r="M227" s="47">
        <v>1215948.77</v>
      </c>
      <c r="N227" s="47">
        <f t="shared" si="3"/>
        <v>12037043.61</v>
      </c>
    </row>
    <row r="228" spans="2:14" ht="12">
      <c r="B228" s="49"/>
      <c r="C228" s="49"/>
      <c r="D228" s="49"/>
      <c r="E228" s="47"/>
      <c r="F228" s="49"/>
      <c r="G228" s="47"/>
      <c r="H228" s="49"/>
      <c r="I228" s="47"/>
      <c r="J228" s="49"/>
      <c r="K228" s="49"/>
      <c r="L228" s="49"/>
      <c r="M228" s="47"/>
      <c r="N228" s="47"/>
    </row>
    <row r="229" spans="1:14" ht="12">
      <c r="A229" s="42" t="s">
        <v>202</v>
      </c>
      <c r="B229" s="49">
        <v>7367.48</v>
      </c>
      <c r="C229" s="49">
        <v>7693.06</v>
      </c>
      <c r="D229" s="49">
        <v>7940.84</v>
      </c>
      <c r="E229" s="47">
        <v>7229.45</v>
      </c>
      <c r="F229" s="49">
        <v>6893.06</v>
      </c>
      <c r="G229" s="47">
        <v>8885.24</v>
      </c>
      <c r="H229" s="49">
        <v>6239.14</v>
      </c>
      <c r="I229" s="47">
        <v>6789.64</v>
      </c>
      <c r="J229" s="49">
        <v>7793.17</v>
      </c>
      <c r="K229" s="49">
        <v>7197.53</v>
      </c>
      <c r="L229" s="49">
        <v>7778.85</v>
      </c>
      <c r="M229" s="47">
        <v>8892.61</v>
      </c>
      <c r="N229" s="47">
        <f t="shared" si="3"/>
        <v>90700.07</v>
      </c>
    </row>
    <row r="230" spans="2:14" ht="12">
      <c r="B230" s="49"/>
      <c r="C230" s="49"/>
      <c r="D230" s="49"/>
      <c r="E230" s="47"/>
      <c r="F230" s="49"/>
      <c r="G230" s="47"/>
      <c r="H230" s="49"/>
      <c r="I230" s="47"/>
      <c r="J230" s="49"/>
      <c r="K230" s="49"/>
      <c r="L230" s="49"/>
      <c r="M230" s="47"/>
      <c r="N230" s="47"/>
    </row>
    <row r="231" spans="1:14" ht="12">
      <c r="A231" s="42" t="s">
        <v>203</v>
      </c>
      <c r="B231" s="49">
        <v>9373.21</v>
      </c>
      <c r="C231" s="49">
        <v>9832.82</v>
      </c>
      <c r="D231" s="49">
        <v>10182.61</v>
      </c>
      <c r="E231" s="47">
        <v>9178.36</v>
      </c>
      <c r="F231" s="49">
        <v>8703.49</v>
      </c>
      <c r="G231" s="47">
        <v>11515.77</v>
      </c>
      <c r="H231" s="49">
        <v>7780.37</v>
      </c>
      <c r="I231" s="47">
        <v>8557.5</v>
      </c>
      <c r="J231" s="49">
        <v>9974.14</v>
      </c>
      <c r="K231" s="49">
        <v>9133.29</v>
      </c>
      <c r="L231" s="49">
        <v>9953.92</v>
      </c>
      <c r="M231" s="47">
        <v>11526.18</v>
      </c>
      <c r="N231" s="47">
        <f t="shared" si="3"/>
        <v>115711.66</v>
      </c>
    </row>
    <row r="232" spans="1:14" ht="12">
      <c r="A232" s="42" t="s">
        <v>204</v>
      </c>
      <c r="B232" s="49">
        <v>30658.62</v>
      </c>
      <c r="C232" s="49">
        <v>32043.06</v>
      </c>
      <c r="D232" s="49">
        <v>33096.68</v>
      </c>
      <c r="E232" s="47">
        <v>30071.68</v>
      </c>
      <c r="F232" s="49">
        <v>28641.28</v>
      </c>
      <c r="G232" s="47">
        <v>37112.45</v>
      </c>
      <c r="H232" s="49">
        <v>25860.67</v>
      </c>
      <c r="I232" s="47">
        <v>28201.53</v>
      </c>
      <c r="J232" s="49">
        <v>32468.72</v>
      </c>
      <c r="K232" s="49">
        <v>29935.94</v>
      </c>
      <c r="L232" s="49">
        <v>32407.83</v>
      </c>
      <c r="M232" s="47">
        <v>37143.8</v>
      </c>
      <c r="N232" s="47">
        <f t="shared" si="3"/>
        <v>377642.26</v>
      </c>
    </row>
    <row r="233" spans="1:14" ht="12">
      <c r="A233" s="42" t="s">
        <v>205</v>
      </c>
      <c r="B233" s="49">
        <v>409.64</v>
      </c>
      <c r="C233" s="49">
        <v>428.96</v>
      </c>
      <c r="D233" s="49">
        <v>443.67</v>
      </c>
      <c r="E233" s="47">
        <v>401.45</v>
      </c>
      <c r="F233" s="49">
        <v>381.49</v>
      </c>
      <c r="G233" s="47">
        <v>499.71</v>
      </c>
      <c r="H233" s="49">
        <v>342.68</v>
      </c>
      <c r="I233" s="47">
        <v>375.35</v>
      </c>
      <c r="J233" s="49">
        <v>434.9</v>
      </c>
      <c r="K233" s="49">
        <v>399.56</v>
      </c>
      <c r="L233" s="49">
        <v>434.05</v>
      </c>
      <c r="M233" s="47">
        <v>500.15</v>
      </c>
      <c r="N233" s="47">
        <f t="shared" si="3"/>
        <v>5051.61</v>
      </c>
    </row>
    <row r="234" spans="1:14" ht="12">
      <c r="A234" s="42" t="s">
        <v>206</v>
      </c>
      <c r="B234" s="49">
        <v>63429.17</v>
      </c>
      <c r="C234" s="49">
        <v>66933.99</v>
      </c>
      <c r="D234" s="49">
        <v>69601.32</v>
      </c>
      <c r="E234" s="47">
        <v>61943.28</v>
      </c>
      <c r="F234" s="49">
        <v>58322.12</v>
      </c>
      <c r="G234" s="47">
        <v>79767.55</v>
      </c>
      <c r="H234" s="49">
        <v>51282.77</v>
      </c>
      <c r="I234" s="47">
        <v>57208.84</v>
      </c>
      <c r="J234" s="49">
        <v>68011.59</v>
      </c>
      <c r="K234" s="49">
        <v>61599.64</v>
      </c>
      <c r="L234" s="49">
        <v>67857.44</v>
      </c>
      <c r="M234" s="47">
        <v>79846.91</v>
      </c>
      <c r="N234" s="47">
        <f t="shared" si="3"/>
        <v>785804.62</v>
      </c>
    </row>
    <row r="235" spans="1:14" ht="12">
      <c r="A235" s="42" t="s">
        <v>207</v>
      </c>
      <c r="B235" s="49">
        <v>20391.58</v>
      </c>
      <c r="C235" s="49">
        <v>21301.71</v>
      </c>
      <c r="D235" s="49">
        <v>21994.36</v>
      </c>
      <c r="E235" s="47">
        <v>20005.73</v>
      </c>
      <c r="F235" s="49">
        <v>19065.39</v>
      </c>
      <c r="G235" s="47">
        <v>24634.31</v>
      </c>
      <c r="H235" s="49">
        <v>17237.42</v>
      </c>
      <c r="I235" s="47">
        <v>18776.29</v>
      </c>
      <c r="J235" s="49">
        <v>21581.54</v>
      </c>
      <c r="K235" s="49">
        <v>19916.49</v>
      </c>
      <c r="L235" s="49">
        <v>21541.51</v>
      </c>
      <c r="M235" s="47">
        <v>24654.92</v>
      </c>
      <c r="N235" s="47">
        <f t="shared" si="3"/>
        <v>251101.25</v>
      </c>
    </row>
    <row r="236" spans="1:14" ht="12">
      <c r="A236" s="42" t="s">
        <v>208</v>
      </c>
      <c r="B236" s="49">
        <v>25607.13</v>
      </c>
      <c r="C236" s="49">
        <v>26775.4</v>
      </c>
      <c r="D236" s="49">
        <v>27664.51</v>
      </c>
      <c r="E236" s="47">
        <v>25111.83</v>
      </c>
      <c r="F236" s="49">
        <v>23904.78</v>
      </c>
      <c r="G236" s="47">
        <v>31053.25</v>
      </c>
      <c r="H236" s="49">
        <v>21558.34</v>
      </c>
      <c r="I236" s="47">
        <v>23533.69</v>
      </c>
      <c r="J236" s="49">
        <v>27134.6</v>
      </c>
      <c r="K236" s="49">
        <v>24997.29</v>
      </c>
      <c r="L236" s="49">
        <v>27083.22</v>
      </c>
      <c r="M236" s="47">
        <v>31079.71</v>
      </c>
      <c r="N236" s="47">
        <f t="shared" si="3"/>
        <v>315503.75000000006</v>
      </c>
    </row>
    <row r="237" spans="2:14" ht="12">
      <c r="B237" s="49"/>
      <c r="C237" s="49"/>
      <c r="D237" s="49"/>
      <c r="E237" s="47"/>
      <c r="F237" s="49"/>
      <c r="G237" s="47"/>
      <c r="H237" s="49"/>
      <c r="I237" s="47"/>
      <c r="J237" s="49"/>
      <c r="K237" s="49"/>
      <c r="L237" s="49"/>
      <c r="M237" s="47"/>
      <c r="N237" s="47"/>
    </row>
    <row r="238" spans="1:14" ht="12">
      <c r="A238" s="48" t="s">
        <v>63</v>
      </c>
      <c r="B238" s="49"/>
      <c r="C238" s="49"/>
      <c r="D238" s="49"/>
      <c r="E238" s="47"/>
      <c r="F238" s="49"/>
      <c r="G238" s="47"/>
      <c r="H238" s="49"/>
      <c r="I238" s="47"/>
      <c r="J238" s="49"/>
      <c r="K238" s="49"/>
      <c r="L238" s="49"/>
      <c r="M238" s="47"/>
      <c r="N238" s="47"/>
    </row>
    <row r="239" spans="1:14" ht="12">
      <c r="A239" s="42" t="s">
        <v>209</v>
      </c>
      <c r="B239" s="49">
        <v>749.04</v>
      </c>
      <c r="C239" s="49">
        <v>786.26</v>
      </c>
      <c r="D239" s="49">
        <v>814.59</v>
      </c>
      <c r="E239" s="47">
        <v>733.26</v>
      </c>
      <c r="F239" s="49">
        <v>694.8</v>
      </c>
      <c r="G239" s="47">
        <v>922.56</v>
      </c>
      <c r="H239" s="49">
        <v>620.04</v>
      </c>
      <c r="I239" s="47">
        <v>682.97</v>
      </c>
      <c r="J239" s="49">
        <v>797.71</v>
      </c>
      <c r="K239" s="49">
        <v>729.61</v>
      </c>
      <c r="L239" s="49">
        <v>796.07</v>
      </c>
      <c r="M239" s="47">
        <v>923.4</v>
      </c>
      <c r="N239" s="47">
        <f t="shared" si="3"/>
        <v>9250.31</v>
      </c>
    </row>
    <row r="240" spans="1:14" ht="12">
      <c r="A240" s="42" t="s">
        <v>210</v>
      </c>
      <c r="B240" s="49">
        <v>515.26</v>
      </c>
      <c r="C240" s="49">
        <v>538.88</v>
      </c>
      <c r="D240" s="49">
        <v>556.87</v>
      </c>
      <c r="E240" s="47">
        <v>505.24</v>
      </c>
      <c r="F240" s="49">
        <v>480.83</v>
      </c>
      <c r="G240" s="47">
        <v>625.4</v>
      </c>
      <c r="H240" s="49">
        <v>433.37</v>
      </c>
      <c r="I240" s="47">
        <v>473.32</v>
      </c>
      <c r="J240" s="49">
        <v>546.15</v>
      </c>
      <c r="K240" s="49">
        <v>502.92</v>
      </c>
      <c r="L240" s="49">
        <v>545.11</v>
      </c>
      <c r="M240" s="47">
        <v>625.93</v>
      </c>
      <c r="N240" s="47">
        <f t="shared" si="3"/>
        <v>6349.28</v>
      </c>
    </row>
    <row r="241" spans="1:14" ht="12">
      <c r="A241" s="42" t="s">
        <v>211</v>
      </c>
      <c r="B241" s="49"/>
      <c r="C241" s="49"/>
      <c r="D241" s="49"/>
      <c r="E241" s="47"/>
      <c r="F241" s="49"/>
      <c r="G241" s="47"/>
      <c r="H241" s="49"/>
      <c r="I241" s="47"/>
      <c r="J241" s="49"/>
      <c r="K241" s="49"/>
      <c r="L241" s="49"/>
      <c r="M241" s="47"/>
      <c r="N241" s="47"/>
    </row>
    <row r="242" spans="1:14" ht="12">
      <c r="A242" s="42" t="s">
        <v>212</v>
      </c>
      <c r="B242" s="49">
        <v>0</v>
      </c>
      <c r="C242" s="49">
        <v>0</v>
      </c>
      <c r="D242" s="49">
        <v>0</v>
      </c>
      <c r="E242" s="47">
        <v>0</v>
      </c>
      <c r="F242" s="49">
        <v>0</v>
      </c>
      <c r="G242" s="47">
        <v>0</v>
      </c>
      <c r="H242" s="49">
        <v>0</v>
      </c>
      <c r="I242" s="47">
        <v>0</v>
      </c>
      <c r="J242" s="49">
        <v>0</v>
      </c>
      <c r="K242" s="49">
        <v>0</v>
      </c>
      <c r="L242" s="49">
        <v>0</v>
      </c>
      <c r="M242" s="47">
        <v>0</v>
      </c>
      <c r="N242" s="47">
        <f t="shared" si="3"/>
        <v>0</v>
      </c>
    </row>
    <row r="243" spans="1:14" ht="12">
      <c r="A243" s="42" t="s">
        <v>213</v>
      </c>
      <c r="B243" s="49">
        <v>8507.93</v>
      </c>
      <c r="C243" s="49">
        <v>8957.74</v>
      </c>
      <c r="D243" s="49">
        <v>9300.07</v>
      </c>
      <c r="E243" s="47">
        <v>8317.22</v>
      </c>
      <c r="F243" s="49">
        <v>7852.48</v>
      </c>
      <c r="G243" s="47">
        <v>10604.83</v>
      </c>
      <c r="H243" s="49">
        <v>6949.04</v>
      </c>
      <c r="I243" s="47">
        <v>7709.6</v>
      </c>
      <c r="J243" s="49">
        <v>9096.04</v>
      </c>
      <c r="K243" s="49">
        <v>8273.12</v>
      </c>
      <c r="L243" s="49">
        <v>9076.26</v>
      </c>
      <c r="M243" s="47">
        <v>10615.01</v>
      </c>
      <c r="N243" s="47">
        <f t="shared" si="3"/>
        <v>105259.34</v>
      </c>
    </row>
    <row r="244" spans="1:14" ht="12">
      <c r="A244" s="42" t="s">
        <v>214</v>
      </c>
      <c r="B244" s="49">
        <v>4977.03</v>
      </c>
      <c r="C244" s="49">
        <v>5240.17</v>
      </c>
      <c r="D244" s="49">
        <v>5440.43</v>
      </c>
      <c r="E244" s="47">
        <v>4865.48</v>
      </c>
      <c r="F244" s="49">
        <v>4593.6</v>
      </c>
      <c r="G244" s="47">
        <v>6203.7</v>
      </c>
      <c r="H244" s="49">
        <v>4065.1</v>
      </c>
      <c r="I244" s="47">
        <v>4510.02</v>
      </c>
      <c r="J244" s="49">
        <v>5321.08</v>
      </c>
      <c r="K244" s="49">
        <v>4839.68</v>
      </c>
      <c r="L244" s="49">
        <v>5309.5</v>
      </c>
      <c r="M244" s="47">
        <v>6209.65</v>
      </c>
      <c r="N244" s="47">
        <f t="shared" si="3"/>
        <v>61575.44</v>
      </c>
    </row>
    <row r="245" spans="1:14" ht="12">
      <c r="A245" s="42" t="s">
        <v>215</v>
      </c>
      <c r="B245" s="49">
        <v>2039.63</v>
      </c>
      <c r="C245" s="49">
        <v>2132.27</v>
      </c>
      <c r="D245" s="49">
        <v>2202.78</v>
      </c>
      <c r="E245" s="47">
        <v>2000.36</v>
      </c>
      <c r="F245" s="49">
        <v>1904.64</v>
      </c>
      <c r="G245" s="47">
        <v>2471.5</v>
      </c>
      <c r="H245" s="49">
        <v>1718.57</v>
      </c>
      <c r="I245" s="47">
        <v>1875.21</v>
      </c>
      <c r="J245" s="49">
        <v>2160.76</v>
      </c>
      <c r="K245" s="49">
        <v>1991.27</v>
      </c>
      <c r="L245" s="49">
        <v>2156.68</v>
      </c>
      <c r="M245" s="47">
        <v>2473.59</v>
      </c>
      <c r="N245" s="47">
        <f t="shared" si="3"/>
        <v>25127.260000000002</v>
      </c>
    </row>
    <row r="246" spans="1:14" ht="12">
      <c r="A246" s="42" t="s">
        <v>216</v>
      </c>
      <c r="B246" s="49">
        <v>204.22</v>
      </c>
      <c r="C246" s="49">
        <v>213.55</v>
      </c>
      <c r="D246" s="49">
        <v>220.65</v>
      </c>
      <c r="E246" s="47">
        <v>200.26</v>
      </c>
      <c r="F246" s="49">
        <v>190.62</v>
      </c>
      <c r="G246" s="47">
        <v>247.72</v>
      </c>
      <c r="H246" s="49">
        <v>171.87</v>
      </c>
      <c r="I246" s="47">
        <v>187.65</v>
      </c>
      <c r="J246" s="49">
        <v>216.42</v>
      </c>
      <c r="K246" s="49">
        <v>199.34</v>
      </c>
      <c r="L246" s="49">
        <v>216.01</v>
      </c>
      <c r="M246" s="47">
        <v>247.93</v>
      </c>
      <c r="N246" s="47">
        <f t="shared" si="3"/>
        <v>2516.2400000000002</v>
      </c>
    </row>
    <row r="247" spans="2:14" ht="12">
      <c r="B247" s="49"/>
      <c r="C247" s="49"/>
      <c r="D247" s="49"/>
      <c r="E247" s="47"/>
      <c r="F247" s="49"/>
      <c r="G247" s="47"/>
      <c r="H247" s="49"/>
      <c r="I247" s="47"/>
      <c r="J247" s="49"/>
      <c r="K247" s="49"/>
      <c r="L247" s="49"/>
      <c r="M247" s="47"/>
      <c r="N247" s="47"/>
    </row>
    <row r="248" spans="1:14" ht="12">
      <c r="A248" s="50" t="s">
        <v>217</v>
      </c>
      <c r="B248" s="49">
        <v>1146868.55</v>
      </c>
      <c r="C248" s="49">
        <v>1207457.89</v>
      </c>
      <c r="D248" s="49">
        <v>1253568.99</v>
      </c>
      <c r="E248" s="47">
        <v>1121181.36</v>
      </c>
      <c r="F248" s="49">
        <v>1058580.92</v>
      </c>
      <c r="G248" s="47">
        <v>1429316.71</v>
      </c>
      <c r="H248" s="49">
        <v>936888.98</v>
      </c>
      <c r="I248" s="47">
        <v>1039335.24</v>
      </c>
      <c r="J248" s="49">
        <v>1226086.73</v>
      </c>
      <c r="K248" s="49">
        <v>1115240.86</v>
      </c>
      <c r="L248" s="49">
        <v>1223421.91</v>
      </c>
      <c r="M248" s="47">
        <v>1430688.56</v>
      </c>
      <c r="N248" s="69">
        <f t="shared" si="3"/>
        <v>14188636.700000001</v>
      </c>
    </row>
    <row r="249" spans="1:14" ht="12">
      <c r="A249" s="51"/>
      <c r="B249" s="49"/>
      <c r="C249" s="49"/>
      <c r="D249" s="49"/>
      <c r="E249" s="47"/>
      <c r="F249" s="49"/>
      <c r="G249" s="47"/>
      <c r="H249" s="49"/>
      <c r="I249" s="47"/>
      <c r="J249" s="49"/>
      <c r="K249" s="49"/>
      <c r="L249" s="49"/>
      <c r="M249" s="47"/>
      <c r="N249" s="47"/>
    </row>
    <row r="250" spans="1:14" ht="12">
      <c r="A250" s="48" t="s">
        <v>218</v>
      </c>
      <c r="B250" s="49"/>
      <c r="C250" s="49"/>
      <c r="D250" s="49"/>
      <c r="E250" s="47"/>
      <c r="F250" s="49"/>
      <c r="G250" s="47"/>
      <c r="H250" s="49"/>
      <c r="I250" s="47"/>
      <c r="J250" s="49"/>
      <c r="K250" s="49"/>
      <c r="L250" s="49"/>
      <c r="M250" s="47"/>
      <c r="N250" s="47"/>
    </row>
    <row r="251" spans="1:14" ht="12">
      <c r="A251" s="48" t="s">
        <v>68</v>
      </c>
      <c r="B251" s="49"/>
      <c r="C251" s="49"/>
      <c r="D251" s="49"/>
      <c r="E251" s="47"/>
      <c r="F251" s="49"/>
      <c r="G251" s="47"/>
      <c r="H251" s="49"/>
      <c r="I251" s="47"/>
      <c r="J251" s="49"/>
      <c r="K251" s="49"/>
      <c r="L251" s="49"/>
      <c r="M251" s="47"/>
      <c r="N251" s="47"/>
    </row>
    <row r="252" spans="1:14" ht="12">
      <c r="A252" s="42" t="s">
        <v>219</v>
      </c>
      <c r="B252" s="49">
        <v>174395.78</v>
      </c>
      <c r="C252" s="49">
        <v>190703.56</v>
      </c>
      <c r="D252" s="49">
        <v>185396.27</v>
      </c>
      <c r="E252" s="47">
        <v>182950.5</v>
      </c>
      <c r="F252" s="49">
        <v>188900.96</v>
      </c>
      <c r="G252" s="47">
        <v>208769.24</v>
      </c>
      <c r="H252" s="49">
        <v>194135.45</v>
      </c>
      <c r="I252" s="47">
        <v>186906.43</v>
      </c>
      <c r="J252" s="49">
        <v>195824.81</v>
      </c>
      <c r="K252" s="49">
        <v>174751.74</v>
      </c>
      <c r="L252" s="49">
        <v>194511.43</v>
      </c>
      <c r="M252" s="47">
        <v>191298.69</v>
      </c>
      <c r="N252" s="47">
        <f t="shared" si="3"/>
        <v>2268544.86</v>
      </c>
    </row>
    <row r="253" spans="1:14" ht="12">
      <c r="A253" s="48"/>
      <c r="B253" s="49"/>
      <c r="C253" s="49"/>
      <c r="D253" s="49"/>
      <c r="E253" s="47"/>
      <c r="F253" s="49"/>
      <c r="G253" s="47"/>
      <c r="H253" s="49"/>
      <c r="I253" s="47"/>
      <c r="J253" s="49"/>
      <c r="K253" s="49"/>
      <c r="L253" s="49"/>
      <c r="M253" s="47"/>
      <c r="N253" s="47"/>
    </row>
    <row r="254" spans="1:14" ht="12">
      <c r="A254" s="42" t="s">
        <v>220</v>
      </c>
      <c r="B254" s="49">
        <v>32785.82</v>
      </c>
      <c r="C254" s="49">
        <v>35851.63</v>
      </c>
      <c r="D254" s="49">
        <v>34853.88</v>
      </c>
      <c r="E254" s="47">
        <v>34394.08</v>
      </c>
      <c r="F254" s="49">
        <v>35512.75</v>
      </c>
      <c r="G254" s="47">
        <v>66759.44</v>
      </c>
      <c r="H254" s="49">
        <v>47443.97</v>
      </c>
      <c r="I254" s="47">
        <v>37902.19</v>
      </c>
      <c r="J254" s="49">
        <v>49673.78</v>
      </c>
      <c r="K254" s="49">
        <v>32852.74</v>
      </c>
      <c r="L254" s="49">
        <v>36946.43</v>
      </c>
      <c r="M254" s="47">
        <v>43699.64</v>
      </c>
      <c r="N254" s="47">
        <f t="shared" si="3"/>
        <v>488676.3499999999</v>
      </c>
    </row>
    <row r="255" spans="2:14" ht="12">
      <c r="B255" s="49"/>
      <c r="C255" s="49"/>
      <c r="D255" s="49"/>
      <c r="E255" s="47"/>
      <c r="F255" s="49"/>
      <c r="G255" s="47"/>
      <c r="H255" s="49"/>
      <c r="I255" s="47"/>
      <c r="J255" s="49"/>
      <c r="K255" s="49"/>
      <c r="L255" s="49"/>
      <c r="M255" s="47"/>
      <c r="N255" s="47"/>
    </row>
    <row r="256" spans="1:14" ht="12">
      <c r="A256" s="48" t="s">
        <v>63</v>
      </c>
      <c r="B256" s="49"/>
      <c r="C256" s="49"/>
      <c r="D256" s="49"/>
      <c r="E256" s="47"/>
      <c r="F256" s="49"/>
      <c r="G256" s="47"/>
      <c r="H256" s="49"/>
      <c r="I256" s="47"/>
      <c r="J256" s="49"/>
      <c r="K256" s="49"/>
      <c r="L256" s="49"/>
      <c r="M256" s="47"/>
      <c r="N256" s="47"/>
    </row>
    <row r="257" spans="1:14" ht="12">
      <c r="A257" s="42" t="s">
        <v>221</v>
      </c>
      <c r="B257" s="49">
        <v>22752.83</v>
      </c>
      <c r="C257" s="49">
        <v>24880.46</v>
      </c>
      <c r="D257" s="49">
        <v>24188.03</v>
      </c>
      <c r="E257" s="47">
        <v>23868.94</v>
      </c>
      <c r="F257" s="49">
        <v>24645.28</v>
      </c>
      <c r="G257" s="47">
        <v>25503.17</v>
      </c>
      <c r="H257" s="49">
        <v>24638.12</v>
      </c>
      <c r="I257" s="47">
        <v>24210.79</v>
      </c>
      <c r="J257" s="49">
        <v>24737.99</v>
      </c>
      <c r="K257" s="49">
        <v>22799.28</v>
      </c>
      <c r="L257" s="49">
        <v>25353.37</v>
      </c>
      <c r="M257" s="47">
        <v>24470.43</v>
      </c>
      <c r="N257" s="47">
        <f t="shared" si="3"/>
        <v>292048.69</v>
      </c>
    </row>
    <row r="258" spans="2:14" ht="12">
      <c r="B258" s="49"/>
      <c r="C258" s="49"/>
      <c r="D258" s="49"/>
      <c r="E258" s="47"/>
      <c r="F258" s="49"/>
      <c r="G258" s="47"/>
      <c r="H258" s="49"/>
      <c r="I258" s="47"/>
      <c r="J258" s="49"/>
      <c r="K258" s="49"/>
      <c r="L258" s="49"/>
      <c r="M258" s="47"/>
      <c r="N258" s="47"/>
    </row>
    <row r="259" spans="1:14" ht="12">
      <c r="A259" s="50" t="s">
        <v>222</v>
      </c>
      <c r="B259" s="49">
        <v>229934.43</v>
      </c>
      <c r="C259" s="49">
        <v>251435.65</v>
      </c>
      <c r="D259" s="49">
        <v>244438.18</v>
      </c>
      <c r="E259" s="47">
        <v>241213.52</v>
      </c>
      <c r="F259" s="49">
        <v>249058.99</v>
      </c>
      <c r="G259" s="47">
        <v>301031.85</v>
      </c>
      <c r="H259" s="49">
        <v>266217.54</v>
      </c>
      <c r="I259" s="47">
        <v>249019.41</v>
      </c>
      <c r="J259" s="49">
        <v>270236.58</v>
      </c>
      <c r="K259" s="49">
        <v>230403.76</v>
      </c>
      <c r="L259" s="49">
        <v>256811.23</v>
      </c>
      <c r="M259" s="47">
        <v>259468.76</v>
      </c>
      <c r="N259" s="69">
        <f t="shared" si="3"/>
        <v>3049269.9000000004</v>
      </c>
    </row>
    <row r="260" spans="1:14" ht="12">
      <c r="A260" s="51"/>
      <c r="B260" s="49"/>
      <c r="C260" s="49"/>
      <c r="D260" s="49"/>
      <c r="E260" s="47"/>
      <c r="F260" s="49"/>
      <c r="G260" s="47"/>
      <c r="H260" s="49"/>
      <c r="I260" s="47"/>
      <c r="J260" s="49"/>
      <c r="K260" s="49"/>
      <c r="L260" s="49"/>
      <c r="M260" s="47"/>
      <c r="N260" s="47"/>
    </row>
    <row r="261" spans="1:14" ht="12">
      <c r="A261" s="48" t="s">
        <v>223</v>
      </c>
      <c r="B261" s="49"/>
      <c r="C261" s="49"/>
      <c r="D261" s="49"/>
      <c r="E261" s="47"/>
      <c r="F261" s="49"/>
      <c r="G261" s="47"/>
      <c r="H261" s="49"/>
      <c r="I261" s="47"/>
      <c r="J261" s="49"/>
      <c r="K261" s="49"/>
      <c r="L261" s="49"/>
      <c r="M261" s="47"/>
      <c r="N261" s="47"/>
    </row>
    <row r="262" spans="1:14" ht="12">
      <c r="A262" s="48" t="s">
        <v>68</v>
      </c>
      <c r="B262" s="49"/>
      <c r="C262" s="49"/>
      <c r="D262" s="49"/>
      <c r="E262" s="47"/>
      <c r="F262" s="49"/>
      <c r="G262" s="47"/>
      <c r="H262" s="49"/>
      <c r="I262" s="47"/>
      <c r="J262" s="49"/>
      <c r="K262" s="49"/>
      <c r="L262" s="49"/>
      <c r="M262" s="47"/>
      <c r="N262" s="47"/>
    </row>
    <row r="263" spans="1:14" ht="12">
      <c r="A263" s="42" t="s">
        <v>224</v>
      </c>
      <c r="B263" s="49">
        <v>254200.05</v>
      </c>
      <c r="C263" s="49">
        <v>217179.09</v>
      </c>
      <c r="D263" s="49">
        <v>293645.81</v>
      </c>
      <c r="E263" s="47">
        <v>221293.53</v>
      </c>
      <c r="F263" s="49">
        <v>208548.12</v>
      </c>
      <c r="G263" s="47">
        <v>267071.86</v>
      </c>
      <c r="H263" s="49">
        <v>542184.34</v>
      </c>
      <c r="I263" s="47">
        <v>200086.85</v>
      </c>
      <c r="J263" s="49">
        <v>241533.62</v>
      </c>
      <c r="K263" s="49">
        <v>210574.69</v>
      </c>
      <c r="L263" s="49">
        <v>205781.29</v>
      </c>
      <c r="M263" s="47">
        <v>222650.75</v>
      </c>
      <c r="N263" s="47">
        <f t="shared" si="3"/>
        <v>3084750</v>
      </c>
    </row>
    <row r="264" spans="2:14" ht="12">
      <c r="B264" s="49"/>
      <c r="C264" s="49"/>
      <c r="D264" s="49"/>
      <c r="E264" s="47"/>
      <c r="F264" s="49"/>
      <c r="G264" s="47"/>
      <c r="H264" s="49"/>
      <c r="I264" s="47"/>
      <c r="J264" s="49"/>
      <c r="K264" s="49"/>
      <c r="L264" s="49"/>
      <c r="M264" s="47"/>
      <c r="N264" s="47"/>
    </row>
    <row r="265" spans="1:14" ht="12">
      <c r="A265" s="48" t="s">
        <v>63</v>
      </c>
      <c r="B265" s="49"/>
      <c r="C265" s="49"/>
      <c r="D265" s="49"/>
      <c r="E265" s="47"/>
      <c r="F265" s="49"/>
      <c r="G265" s="47"/>
      <c r="H265" s="49"/>
      <c r="I265" s="47"/>
      <c r="J265" s="49"/>
      <c r="K265" s="49"/>
      <c r="L265" s="49"/>
      <c r="M265" s="47"/>
      <c r="N265" s="47"/>
    </row>
    <row r="266" spans="1:14" ht="12">
      <c r="A266" s="42" t="s">
        <v>64</v>
      </c>
      <c r="B266" s="49">
        <v>81.37</v>
      </c>
      <c r="C266" s="49">
        <v>71.13</v>
      </c>
      <c r="D266" s="49">
        <v>92.27</v>
      </c>
      <c r="E266" s="47">
        <v>72.26</v>
      </c>
      <c r="F266" s="49">
        <v>68.74</v>
      </c>
      <c r="G266" s="47">
        <v>84.93</v>
      </c>
      <c r="H266" s="49">
        <v>161.01</v>
      </c>
      <c r="I266" s="47">
        <v>66.4</v>
      </c>
      <c r="J266" s="49">
        <v>77.86</v>
      </c>
      <c r="K266" s="49">
        <v>69.3</v>
      </c>
      <c r="L266" s="49">
        <v>67.97</v>
      </c>
      <c r="M266" s="47">
        <v>72.64</v>
      </c>
      <c r="N266" s="47">
        <f t="shared" si="3"/>
        <v>985.88</v>
      </c>
    </row>
    <row r="267" spans="2:14" ht="12">
      <c r="B267" s="49"/>
      <c r="C267" s="49"/>
      <c r="D267" s="49"/>
      <c r="E267" s="47"/>
      <c r="F267" s="49"/>
      <c r="G267" s="47"/>
      <c r="H267" s="49"/>
      <c r="I267" s="47"/>
      <c r="J267" s="49"/>
      <c r="K267" s="49"/>
      <c r="L267" s="49"/>
      <c r="M267" s="47"/>
      <c r="N267" s="47"/>
    </row>
    <row r="268" spans="1:14" ht="12">
      <c r="A268" s="50" t="s">
        <v>225</v>
      </c>
      <c r="B268" s="49">
        <v>254281.42</v>
      </c>
      <c r="C268" s="49">
        <v>217250.22</v>
      </c>
      <c r="D268" s="49">
        <v>293738.08</v>
      </c>
      <c r="E268" s="47">
        <v>221365.79</v>
      </c>
      <c r="F268" s="49">
        <v>208616.86</v>
      </c>
      <c r="G268" s="47">
        <v>267156.79</v>
      </c>
      <c r="H268" s="49">
        <v>542345.35</v>
      </c>
      <c r="I268" s="47">
        <v>200153.25</v>
      </c>
      <c r="J268" s="49">
        <v>241611.48</v>
      </c>
      <c r="K268" s="49">
        <v>210643.99</v>
      </c>
      <c r="L268" s="49">
        <v>205849.26</v>
      </c>
      <c r="M268" s="47">
        <v>222723.39</v>
      </c>
      <c r="N268" s="69">
        <f aca="true" t="shared" si="4" ref="N268:N305">SUM(B268:M268)</f>
        <v>3085735.8800000004</v>
      </c>
    </row>
    <row r="269" spans="1:14" ht="12">
      <c r="A269" s="51"/>
      <c r="B269" s="49"/>
      <c r="C269" s="49"/>
      <c r="D269" s="49"/>
      <c r="E269" s="47"/>
      <c r="F269" s="49"/>
      <c r="G269" s="47"/>
      <c r="H269" s="49"/>
      <c r="I269" s="47"/>
      <c r="J269" s="49"/>
      <c r="K269" s="49"/>
      <c r="L269" s="49"/>
      <c r="M269" s="47"/>
      <c r="N269" s="47"/>
    </row>
    <row r="270" spans="1:14" ht="12">
      <c r="A270" s="48" t="s">
        <v>226</v>
      </c>
      <c r="B270" s="49"/>
      <c r="C270" s="49"/>
      <c r="D270" s="49"/>
      <c r="E270" s="47"/>
      <c r="F270" s="49"/>
      <c r="G270" s="47"/>
      <c r="H270" s="49"/>
      <c r="I270" s="47"/>
      <c r="J270" s="49"/>
      <c r="K270" s="49"/>
      <c r="L270" s="49"/>
      <c r="M270" s="47"/>
      <c r="N270" s="47"/>
    </row>
    <row r="271" spans="1:14" ht="12">
      <c r="A271" s="48" t="s">
        <v>102</v>
      </c>
      <c r="B271" s="49"/>
      <c r="C271" s="49"/>
      <c r="D271" s="49"/>
      <c r="E271" s="47"/>
      <c r="F271" s="49"/>
      <c r="G271" s="47"/>
      <c r="H271" s="49"/>
      <c r="I271" s="47"/>
      <c r="J271" s="49"/>
      <c r="K271" s="49"/>
      <c r="L271" s="49"/>
      <c r="M271" s="47"/>
      <c r="N271" s="47"/>
    </row>
    <row r="272" spans="1:14" ht="12">
      <c r="A272" s="42" t="s">
        <v>249</v>
      </c>
      <c r="B272" s="49">
        <v>10995.33</v>
      </c>
      <c r="C272" s="49">
        <v>10995.33</v>
      </c>
      <c r="D272" s="49">
        <v>10995.33</v>
      </c>
      <c r="E272" s="47">
        <v>10995.33</v>
      </c>
      <c r="F272" s="49">
        <v>10995.33</v>
      </c>
      <c r="G272" s="47">
        <v>10995.33</v>
      </c>
      <c r="H272" s="49">
        <v>10995.33</v>
      </c>
      <c r="I272" s="47">
        <v>10995.33</v>
      </c>
      <c r="J272" s="49">
        <v>10995.33</v>
      </c>
      <c r="K272" s="49">
        <v>10995.33</v>
      </c>
      <c r="L272" s="49">
        <v>10995.33</v>
      </c>
      <c r="M272" s="47">
        <v>10995.33</v>
      </c>
      <c r="N272" s="47">
        <f t="shared" si="4"/>
        <v>131943.96</v>
      </c>
    </row>
    <row r="273" spans="1:14" ht="12">
      <c r="A273" s="42" t="s">
        <v>227</v>
      </c>
      <c r="B273" s="49">
        <v>5324.45</v>
      </c>
      <c r="C273" s="49">
        <v>5324.45</v>
      </c>
      <c r="D273" s="49">
        <v>5324.45</v>
      </c>
      <c r="E273" s="47">
        <v>5324.45</v>
      </c>
      <c r="F273" s="49">
        <v>5324.45</v>
      </c>
      <c r="G273" s="47">
        <v>5324.45</v>
      </c>
      <c r="H273" s="49">
        <v>5324.45</v>
      </c>
      <c r="I273" s="47">
        <v>5324.45</v>
      </c>
      <c r="J273" s="49">
        <v>5324.45</v>
      </c>
      <c r="K273" s="49">
        <v>5324.45</v>
      </c>
      <c r="L273" s="49">
        <v>5324.45</v>
      </c>
      <c r="M273" s="47">
        <v>5324.45</v>
      </c>
      <c r="N273" s="47">
        <f t="shared" si="4"/>
        <v>63893.39999999999</v>
      </c>
    </row>
    <row r="274" spans="1:14" ht="12">
      <c r="A274" s="42" t="s">
        <v>250</v>
      </c>
      <c r="B274" s="49">
        <v>752.46</v>
      </c>
      <c r="C274" s="49">
        <v>752.46</v>
      </c>
      <c r="D274" s="49">
        <v>752.46</v>
      </c>
      <c r="E274" s="47">
        <v>752.46</v>
      </c>
      <c r="F274" s="49">
        <v>752.46</v>
      </c>
      <c r="G274" s="47">
        <v>752.46</v>
      </c>
      <c r="H274" s="49">
        <v>752.46</v>
      </c>
      <c r="I274" s="47">
        <v>752.46</v>
      </c>
      <c r="J274" s="49">
        <v>752.46</v>
      </c>
      <c r="K274" s="49">
        <v>752.46</v>
      </c>
      <c r="L274" s="49">
        <v>752.46</v>
      </c>
      <c r="M274" s="47">
        <v>752.46</v>
      </c>
      <c r="N274" s="47">
        <f t="shared" si="4"/>
        <v>9029.52</v>
      </c>
    </row>
    <row r="275" spans="2:14" ht="12">
      <c r="B275" s="49"/>
      <c r="C275" s="49"/>
      <c r="D275" s="49"/>
      <c r="E275" s="47"/>
      <c r="F275" s="49"/>
      <c r="G275" s="47"/>
      <c r="H275" s="49"/>
      <c r="I275" s="47"/>
      <c r="J275" s="49"/>
      <c r="K275" s="49"/>
      <c r="L275" s="49"/>
      <c r="M275" s="47"/>
      <c r="N275" s="47"/>
    </row>
    <row r="276" spans="1:14" ht="12">
      <c r="A276" s="48" t="s">
        <v>68</v>
      </c>
      <c r="B276" s="49"/>
      <c r="C276" s="49"/>
      <c r="D276" s="49"/>
      <c r="E276" s="47"/>
      <c r="F276" s="49"/>
      <c r="G276" s="47"/>
      <c r="H276" s="49"/>
      <c r="I276" s="47"/>
      <c r="J276" s="49"/>
      <c r="K276" s="49"/>
      <c r="L276" s="49"/>
      <c r="M276" s="47"/>
      <c r="N276" s="47"/>
    </row>
    <row r="277" spans="1:14" ht="12">
      <c r="A277" s="42" t="s">
        <v>228</v>
      </c>
      <c r="B277" s="49">
        <v>7972514.85</v>
      </c>
      <c r="C277" s="49">
        <v>8317119.430000001</v>
      </c>
      <c r="D277" s="49">
        <v>8486798.949999997</v>
      </c>
      <c r="E277" s="47">
        <v>7511736.72</v>
      </c>
      <c r="F277" s="49">
        <v>7347325.330000002</v>
      </c>
      <c r="G277" s="47">
        <v>9085963.690000001</v>
      </c>
      <c r="H277" s="49">
        <v>6259168.400000002</v>
      </c>
      <c r="I277" s="47">
        <v>6234152.31</v>
      </c>
      <c r="J277" s="49">
        <v>7914224.26</v>
      </c>
      <c r="K277" s="49">
        <v>6859095.760000001</v>
      </c>
      <c r="L277" s="49">
        <v>7354838.770000002</v>
      </c>
      <c r="M277" s="47">
        <v>7831433.379999998</v>
      </c>
      <c r="N277" s="47">
        <f t="shared" si="4"/>
        <v>91174371.85000001</v>
      </c>
    </row>
    <row r="278" spans="2:14" ht="12">
      <c r="B278" s="49"/>
      <c r="C278" s="49"/>
      <c r="D278" s="49"/>
      <c r="E278" s="47"/>
      <c r="F278" s="49"/>
      <c r="G278" s="47"/>
      <c r="H278" s="49"/>
      <c r="I278" s="47"/>
      <c r="J278" s="49"/>
      <c r="K278" s="49"/>
      <c r="L278" s="49"/>
      <c r="M278" s="47"/>
      <c r="N278" s="47"/>
    </row>
    <row r="279" spans="1:14" ht="12">
      <c r="A279" s="42" t="s">
        <v>229</v>
      </c>
      <c r="B279" s="49">
        <v>4464204.35</v>
      </c>
      <c r="C279" s="49">
        <v>4640837.96</v>
      </c>
      <c r="D279" s="49">
        <v>4727810.41</v>
      </c>
      <c r="E279" s="47">
        <v>4228023.79</v>
      </c>
      <c r="F279" s="49">
        <v>4143751.61</v>
      </c>
      <c r="G279" s="47">
        <v>5034923.64</v>
      </c>
      <c r="H279" s="49">
        <v>3550085.77</v>
      </c>
      <c r="I279" s="47">
        <v>3535897.09</v>
      </c>
      <c r="J279" s="49">
        <v>4488803.15</v>
      </c>
      <c r="K279" s="49">
        <v>3890353.59</v>
      </c>
      <c r="L279" s="49">
        <v>4169459.74</v>
      </c>
      <c r="M279" s="47">
        <v>4391890.37</v>
      </c>
      <c r="N279" s="47">
        <f t="shared" si="4"/>
        <v>51266041.47</v>
      </c>
    </row>
    <row r="280" spans="1:14" ht="12">
      <c r="A280" s="42" t="s">
        <v>230</v>
      </c>
      <c r="B280" s="49">
        <v>1992630.95</v>
      </c>
      <c r="C280" s="49">
        <v>2098829.76</v>
      </c>
      <c r="D280" s="49">
        <v>2151120.88</v>
      </c>
      <c r="E280" s="47">
        <v>1850630.28</v>
      </c>
      <c r="F280" s="49">
        <v>1799962.67</v>
      </c>
      <c r="G280" s="47">
        <v>2335768.95</v>
      </c>
      <c r="H280" s="49">
        <v>1508758.78</v>
      </c>
      <c r="I280" s="47">
        <v>1502728.71</v>
      </c>
      <c r="J280" s="49">
        <v>1907706.36</v>
      </c>
      <c r="K280" s="49">
        <v>1653369.96</v>
      </c>
      <c r="L280" s="49">
        <v>1775412.35</v>
      </c>
      <c r="M280" s="47">
        <v>1949153.06</v>
      </c>
      <c r="N280" s="47">
        <f t="shared" si="4"/>
        <v>22526072.709999997</v>
      </c>
    </row>
    <row r="281" spans="2:14" ht="12">
      <c r="B281" s="49"/>
      <c r="C281" s="49"/>
      <c r="D281" s="49"/>
      <c r="E281" s="47"/>
      <c r="F281" s="49"/>
      <c r="G281" s="47"/>
      <c r="H281" s="49"/>
      <c r="I281" s="47"/>
      <c r="J281" s="49"/>
      <c r="K281" s="49"/>
      <c r="L281" s="49"/>
      <c r="M281" s="47"/>
      <c r="N281" s="47"/>
    </row>
    <row r="282" spans="1:14" ht="12">
      <c r="A282" s="48" t="s">
        <v>63</v>
      </c>
      <c r="B282" s="49"/>
      <c r="C282" s="49"/>
      <c r="D282" s="49"/>
      <c r="E282" s="47"/>
      <c r="F282" s="49"/>
      <c r="G282" s="47"/>
      <c r="H282" s="49"/>
      <c r="I282" s="47"/>
      <c r="J282" s="49"/>
      <c r="K282" s="49"/>
      <c r="L282" s="49"/>
      <c r="M282" s="47"/>
      <c r="N282" s="47"/>
    </row>
    <row r="283" spans="1:14" ht="12">
      <c r="A283" s="42" t="s">
        <v>64</v>
      </c>
      <c r="B283" s="49">
        <v>15129.75</v>
      </c>
      <c r="C283" s="49">
        <v>15645.68</v>
      </c>
      <c r="D283" s="49">
        <v>15899.72</v>
      </c>
      <c r="E283" s="47">
        <v>14439.88</v>
      </c>
      <c r="F283" s="49">
        <v>14193.73</v>
      </c>
      <c r="G283" s="47">
        <v>16796.77</v>
      </c>
      <c r="H283" s="49">
        <v>12260.97</v>
      </c>
      <c r="I283" s="47">
        <v>12211.97</v>
      </c>
      <c r="J283" s="49">
        <v>15503.03</v>
      </c>
      <c r="K283" s="49">
        <v>13436.16</v>
      </c>
      <c r="L283" s="49">
        <v>14389.76</v>
      </c>
      <c r="M283" s="47">
        <v>14918.52</v>
      </c>
      <c r="N283" s="47">
        <f t="shared" si="4"/>
        <v>174825.94</v>
      </c>
    </row>
    <row r="284" spans="1:14" ht="12">
      <c r="A284" s="42" t="s">
        <v>231</v>
      </c>
      <c r="B284" s="49">
        <v>102742.14</v>
      </c>
      <c r="C284" s="49">
        <v>105671.96</v>
      </c>
      <c r="D284" s="49">
        <v>107114.57</v>
      </c>
      <c r="E284" s="47">
        <v>98824.61</v>
      </c>
      <c r="F284" s="49">
        <v>97426.79</v>
      </c>
      <c r="G284" s="47">
        <v>112208.66</v>
      </c>
      <c r="H284" s="49">
        <v>84851.79</v>
      </c>
      <c r="I284" s="47">
        <v>84512.66</v>
      </c>
      <c r="J284" s="49">
        <v>107288.39</v>
      </c>
      <c r="K284" s="49">
        <v>92984.65</v>
      </c>
      <c r="L284" s="49">
        <v>99513.54</v>
      </c>
      <c r="M284" s="47">
        <v>101542.67</v>
      </c>
      <c r="N284" s="47">
        <f t="shared" si="4"/>
        <v>1194682.43</v>
      </c>
    </row>
    <row r="285" spans="1:14" ht="12">
      <c r="A285" s="42" t="s">
        <v>232</v>
      </c>
      <c r="B285" s="49">
        <v>283479.92</v>
      </c>
      <c r="C285" s="49">
        <v>291468.7</v>
      </c>
      <c r="D285" s="49">
        <v>295402.29</v>
      </c>
      <c r="E285" s="47">
        <v>272797.96</v>
      </c>
      <c r="F285" s="49">
        <v>268986.5</v>
      </c>
      <c r="G285" s="47">
        <v>309292.39</v>
      </c>
      <c r="H285" s="49">
        <v>234381.36</v>
      </c>
      <c r="I285" s="47">
        <v>233444.6</v>
      </c>
      <c r="J285" s="49">
        <v>296356.72</v>
      </c>
      <c r="K285" s="49">
        <v>256846.29</v>
      </c>
      <c r="L285" s="49">
        <v>274869.23</v>
      </c>
      <c r="M285" s="47">
        <v>280209.31</v>
      </c>
      <c r="N285" s="47">
        <f t="shared" si="4"/>
        <v>3297535.2699999996</v>
      </c>
    </row>
    <row r="286" spans="1:14" ht="12">
      <c r="A286" s="42" t="s">
        <v>233</v>
      </c>
      <c r="B286" s="49">
        <v>17495.28</v>
      </c>
      <c r="C286" s="49">
        <v>18742.18</v>
      </c>
      <c r="D286" s="49">
        <v>19356.13</v>
      </c>
      <c r="E286" s="47">
        <v>15828.02</v>
      </c>
      <c r="F286" s="49">
        <v>15233.13</v>
      </c>
      <c r="G286" s="47">
        <v>21524.12</v>
      </c>
      <c r="H286" s="49">
        <v>12375</v>
      </c>
      <c r="I286" s="47">
        <v>12325.54</v>
      </c>
      <c r="J286" s="49">
        <v>15647.21</v>
      </c>
      <c r="K286" s="49">
        <v>13561.11</v>
      </c>
      <c r="L286" s="49">
        <v>14603.46</v>
      </c>
      <c r="M286" s="47">
        <v>16984.8</v>
      </c>
      <c r="N286" s="47">
        <f t="shared" si="4"/>
        <v>193675.97999999995</v>
      </c>
    </row>
    <row r="287" spans="1:14" ht="12">
      <c r="A287" s="42" t="s">
        <v>65</v>
      </c>
      <c r="B287" s="49">
        <v>118155.08</v>
      </c>
      <c r="C287" s="49">
        <v>122257.81</v>
      </c>
      <c r="D287" s="49">
        <v>124277.95</v>
      </c>
      <c r="E287" s="47">
        <v>112669.24</v>
      </c>
      <c r="F287" s="49">
        <v>110711.82</v>
      </c>
      <c r="G287" s="47">
        <v>131411.36</v>
      </c>
      <c r="H287" s="49">
        <v>95547.56</v>
      </c>
      <c r="I287" s="47">
        <v>95165.68</v>
      </c>
      <c r="J287" s="49">
        <v>120812.34</v>
      </c>
      <c r="K287" s="49">
        <v>104705.58</v>
      </c>
      <c r="L287" s="49">
        <v>112145.85</v>
      </c>
      <c r="M287" s="47">
        <v>116475.42</v>
      </c>
      <c r="N287" s="47">
        <f t="shared" si="4"/>
        <v>1364335.69</v>
      </c>
    </row>
    <row r="288" spans="1:14" ht="12">
      <c r="A288" s="42" t="s">
        <v>234</v>
      </c>
      <c r="B288" s="49">
        <v>525271.59</v>
      </c>
      <c r="C288" s="49">
        <v>546374.62</v>
      </c>
      <c r="D288" s="49">
        <v>556765.51</v>
      </c>
      <c r="E288" s="47">
        <v>497054.29</v>
      </c>
      <c r="F288" s="49">
        <v>486986.01</v>
      </c>
      <c r="G288" s="47">
        <v>593457.38</v>
      </c>
      <c r="H288" s="49">
        <v>416827.06</v>
      </c>
      <c r="I288" s="47">
        <v>415161.12</v>
      </c>
      <c r="J288" s="49">
        <v>527044.91</v>
      </c>
      <c r="K288" s="49">
        <v>456779.01</v>
      </c>
      <c r="L288" s="49">
        <v>489589.79</v>
      </c>
      <c r="M288" s="47">
        <v>516632</v>
      </c>
      <c r="N288" s="47">
        <f t="shared" si="4"/>
        <v>6027943.289999999</v>
      </c>
    </row>
    <row r="289" spans="2:14" ht="12">
      <c r="B289" s="49"/>
      <c r="C289" s="49"/>
      <c r="D289" s="49"/>
      <c r="E289" s="47"/>
      <c r="F289" s="49"/>
      <c r="G289" s="47"/>
      <c r="H289" s="49"/>
      <c r="I289" s="47"/>
      <c r="J289" s="49"/>
      <c r="K289" s="49"/>
      <c r="L289" s="49"/>
      <c r="M289" s="47"/>
      <c r="N289" s="47"/>
    </row>
    <row r="290" spans="1:14" ht="12">
      <c r="A290" s="50" t="s">
        <v>235</v>
      </c>
      <c r="B290" s="49">
        <v>15508696.149999999</v>
      </c>
      <c r="C290" s="49">
        <v>16174020.34</v>
      </c>
      <c r="D290" s="49">
        <v>16501618.649999997</v>
      </c>
      <c r="E290" s="47">
        <v>14619077.03</v>
      </c>
      <c r="F290" s="49">
        <v>14301649.830000002</v>
      </c>
      <c r="G290" s="47">
        <v>17658419.2</v>
      </c>
      <c r="H290" s="49">
        <v>12191328.930000002</v>
      </c>
      <c r="I290" s="47">
        <v>12142671.92</v>
      </c>
      <c r="J290" s="49">
        <v>15410458.610000001</v>
      </c>
      <c r="K290" s="49">
        <v>13358204.35</v>
      </c>
      <c r="L290" s="49">
        <v>14321894.730000002</v>
      </c>
      <c r="M290" s="47">
        <v>15236311.77</v>
      </c>
      <c r="N290" s="69">
        <f t="shared" si="4"/>
        <v>177424351.51000002</v>
      </c>
    </row>
    <row r="291" spans="1:14" ht="12">
      <c r="A291" s="51"/>
      <c r="B291" s="49"/>
      <c r="C291" s="49"/>
      <c r="D291" s="49"/>
      <c r="E291" s="47"/>
      <c r="F291" s="49"/>
      <c r="G291" s="47"/>
      <c r="H291" s="49"/>
      <c r="I291" s="47"/>
      <c r="J291" s="49"/>
      <c r="K291" s="49"/>
      <c r="L291" s="49"/>
      <c r="M291" s="47"/>
      <c r="N291" s="47"/>
    </row>
    <row r="292" spans="1:14" ht="12">
      <c r="A292" s="48" t="s">
        <v>236</v>
      </c>
      <c r="B292" s="49"/>
      <c r="C292" s="49"/>
      <c r="D292" s="49"/>
      <c r="E292" s="47"/>
      <c r="F292" s="49"/>
      <c r="G292" s="47"/>
      <c r="H292" s="49"/>
      <c r="I292" s="47"/>
      <c r="J292" s="49"/>
      <c r="K292" s="49"/>
      <c r="L292" s="49"/>
      <c r="M292" s="47"/>
      <c r="N292" s="47"/>
    </row>
    <row r="293" spans="1:14" ht="12">
      <c r="A293" s="48" t="s">
        <v>68</v>
      </c>
      <c r="B293" s="49"/>
      <c r="C293" s="49"/>
      <c r="D293" s="49"/>
      <c r="E293" s="47"/>
      <c r="F293" s="49"/>
      <c r="G293" s="47"/>
      <c r="H293" s="49"/>
      <c r="I293" s="47"/>
      <c r="J293" s="49"/>
      <c r="K293" s="49"/>
      <c r="L293" s="49"/>
      <c r="M293" s="47"/>
      <c r="N293" s="47"/>
    </row>
    <row r="294" spans="1:14" ht="12">
      <c r="A294" s="42" t="s">
        <v>237</v>
      </c>
      <c r="B294" s="49">
        <v>247503.6</v>
      </c>
      <c r="C294" s="49">
        <v>258368.33</v>
      </c>
      <c r="D294" s="49">
        <v>271781.78</v>
      </c>
      <c r="E294" s="47">
        <v>248466.02</v>
      </c>
      <c r="F294" s="49">
        <v>283762.59</v>
      </c>
      <c r="G294" s="47">
        <v>337167.89</v>
      </c>
      <c r="H294" s="49">
        <v>291264.37</v>
      </c>
      <c r="I294" s="47">
        <v>276945.56</v>
      </c>
      <c r="J294" s="49">
        <v>312317.51</v>
      </c>
      <c r="K294" s="49">
        <v>283212.3</v>
      </c>
      <c r="L294" s="49">
        <v>302228.94</v>
      </c>
      <c r="M294" s="47">
        <v>317239.33</v>
      </c>
      <c r="N294" s="47">
        <f t="shared" si="4"/>
        <v>3430258.22</v>
      </c>
    </row>
    <row r="295" spans="2:14" ht="12">
      <c r="B295" s="49"/>
      <c r="C295" s="49"/>
      <c r="D295" s="49"/>
      <c r="E295" s="47"/>
      <c r="F295" s="49"/>
      <c r="G295" s="47"/>
      <c r="H295" s="49"/>
      <c r="I295" s="47"/>
      <c r="J295" s="49"/>
      <c r="K295" s="49"/>
      <c r="L295" s="49"/>
      <c r="M295" s="47"/>
      <c r="N295" s="47"/>
    </row>
    <row r="296" spans="1:14" ht="12">
      <c r="A296" s="42" t="s">
        <v>238</v>
      </c>
      <c r="B296" s="49">
        <v>104093.98</v>
      </c>
      <c r="C296" s="49">
        <v>108663.42</v>
      </c>
      <c r="D296" s="49">
        <v>114304.79</v>
      </c>
      <c r="E296" s="47">
        <v>104498.75</v>
      </c>
      <c r="F296" s="49">
        <v>79291.18</v>
      </c>
      <c r="G296" s="47">
        <v>79291.18</v>
      </c>
      <c r="H296" s="49">
        <v>79291.18</v>
      </c>
      <c r="I296" s="47">
        <v>79291.18</v>
      </c>
      <c r="J296" s="49">
        <v>79291.18</v>
      </c>
      <c r="K296" s="49">
        <v>79291.18</v>
      </c>
      <c r="L296" s="49">
        <v>79291.18</v>
      </c>
      <c r="M296" s="47">
        <v>79291.18</v>
      </c>
      <c r="N296" s="47">
        <f t="shared" si="4"/>
        <v>1065890.3799999997</v>
      </c>
    </row>
    <row r="297" spans="2:14" ht="12">
      <c r="B297" s="49"/>
      <c r="C297" s="49"/>
      <c r="D297" s="49"/>
      <c r="E297" s="47"/>
      <c r="F297" s="49"/>
      <c r="G297" s="47"/>
      <c r="H297" s="49"/>
      <c r="I297" s="47"/>
      <c r="J297" s="49"/>
      <c r="K297" s="49"/>
      <c r="L297" s="49"/>
      <c r="M297" s="47"/>
      <c r="N297" s="47"/>
    </row>
    <row r="298" spans="1:14" ht="12">
      <c r="A298" s="42" t="s">
        <v>239</v>
      </c>
      <c r="B298" s="49">
        <v>1298.72</v>
      </c>
      <c r="C298" s="49">
        <v>1355.73</v>
      </c>
      <c r="D298" s="49">
        <v>1426.11</v>
      </c>
      <c r="E298" s="47">
        <v>1303.77</v>
      </c>
      <c r="F298" s="49">
        <v>1156.36</v>
      </c>
      <c r="G298" s="47">
        <v>1156.36</v>
      </c>
      <c r="H298" s="49">
        <v>1156.36</v>
      </c>
      <c r="I298" s="47">
        <v>1156.36</v>
      </c>
      <c r="J298" s="49">
        <v>1156.36</v>
      </c>
      <c r="K298" s="49">
        <v>1156.36</v>
      </c>
      <c r="L298" s="49">
        <v>1156.36</v>
      </c>
      <c r="M298" s="47">
        <v>1156.36</v>
      </c>
      <c r="N298" s="47">
        <f t="shared" si="4"/>
        <v>14635.210000000003</v>
      </c>
    </row>
    <row r="299" spans="1:14" ht="12">
      <c r="A299" s="42" t="s">
        <v>240</v>
      </c>
      <c r="B299" s="49">
        <v>7713.58</v>
      </c>
      <c r="C299" s="49">
        <v>8052.19</v>
      </c>
      <c r="D299" s="49">
        <v>8470.22</v>
      </c>
      <c r="E299" s="47">
        <v>7743.57</v>
      </c>
      <c r="F299" s="49">
        <v>3963.35</v>
      </c>
      <c r="G299" s="47">
        <v>3963.35</v>
      </c>
      <c r="H299" s="49">
        <v>3963.35</v>
      </c>
      <c r="I299" s="47">
        <v>3963.35</v>
      </c>
      <c r="J299" s="49">
        <v>3963.35</v>
      </c>
      <c r="K299" s="49">
        <v>3963.35</v>
      </c>
      <c r="L299" s="49">
        <v>3963.35</v>
      </c>
      <c r="M299" s="47">
        <v>3963.35</v>
      </c>
      <c r="N299" s="47">
        <f t="shared" si="4"/>
        <v>63686.359999999986</v>
      </c>
    </row>
    <row r="300" spans="1:14" ht="12">
      <c r="A300" s="42" t="s">
        <v>241</v>
      </c>
      <c r="B300" s="49">
        <v>3738.73</v>
      </c>
      <c r="C300" s="49">
        <v>3902.84</v>
      </c>
      <c r="D300" s="49">
        <v>4105.46</v>
      </c>
      <c r="E300" s="47">
        <v>3753.26</v>
      </c>
      <c r="F300" s="49">
        <v>1371.63</v>
      </c>
      <c r="G300" s="47">
        <v>1371.63</v>
      </c>
      <c r="H300" s="49">
        <v>1371.63</v>
      </c>
      <c r="I300" s="47">
        <v>1371.63</v>
      </c>
      <c r="J300" s="49">
        <v>1371.63</v>
      </c>
      <c r="K300" s="49">
        <v>1371.63</v>
      </c>
      <c r="L300" s="49">
        <v>1371.63</v>
      </c>
      <c r="M300" s="47">
        <v>1371.63</v>
      </c>
      <c r="N300" s="47">
        <f t="shared" si="4"/>
        <v>26473.330000000005</v>
      </c>
    </row>
    <row r="301" spans="2:14" ht="12">
      <c r="B301" s="49"/>
      <c r="C301" s="49"/>
      <c r="D301" s="49"/>
      <c r="E301" s="47"/>
      <c r="F301" s="49"/>
      <c r="G301" s="47"/>
      <c r="H301" s="49"/>
      <c r="I301" s="47"/>
      <c r="J301" s="49"/>
      <c r="K301" s="49"/>
      <c r="L301" s="49"/>
      <c r="M301" s="47"/>
      <c r="N301" s="47"/>
    </row>
    <row r="302" spans="1:14" ht="12">
      <c r="A302" s="48" t="s">
        <v>63</v>
      </c>
      <c r="B302" s="49"/>
      <c r="C302" s="49"/>
      <c r="D302" s="49"/>
      <c r="E302" s="47"/>
      <c r="F302" s="49"/>
      <c r="G302" s="47"/>
      <c r="H302" s="49"/>
      <c r="I302" s="47"/>
      <c r="J302" s="49"/>
      <c r="K302" s="49"/>
      <c r="L302" s="49"/>
      <c r="M302" s="47"/>
      <c r="N302" s="47"/>
    </row>
    <row r="303" spans="1:14" ht="12">
      <c r="A303" s="42" t="s">
        <v>242</v>
      </c>
      <c r="B303" s="49">
        <v>29201.41</v>
      </c>
      <c r="C303" s="49">
        <v>30483.27</v>
      </c>
      <c r="D303" s="49">
        <v>32065.84</v>
      </c>
      <c r="E303" s="47">
        <v>29314.96</v>
      </c>
      <c r="F303" s="49">
        <v>27733.54</v>
      </c>
      <c r="G303" s="47">
        <v>27733.54</v>
      </c>
      <c r="H303" s="49">
        <v>27733.54</v>
      </c>
      <c r="I303" s="47">
        <v>27733.54</v>
      </c>
      <c r="J303" s="49">
        <v>27733.54</v>
      </c>
      <c r="K303" s="49">
        <v>27733.54</v>
      </c>
      <c r="L303" s="49">
        <v>27733.54</v>
      </c>
      <c r="M303" s="47">
        <v>27733.54</v>
      </c>
      <c r="N303" s="47">
        <f t="shared" si="4"/>
        <v>342933.8</v>
      </c>
    </row>
    <row r="304" spans="2:14" ht="12">
      <c r="B304" s="49"/>
      <c r="C304" s="49"/>
      <c r="D304" s="49"/>
      <c r="E304" s="47"/>
      <c r="F304" s="49"/>
      <c r="G304" s="47"/>
      <c r="H304" s="49"/>
      <c r="I304" s="47"/>
      <c r="J304" s="49"/>
      <c r="K304" s="49"/>
      <c r="L304" s="49"/>
      <c r="M304" s="47"/>
      <c r="N304" s="47"/>
    </row>
    <row r="305" spans="1:15" ht="12">
      <c r="A305" s="50" t="s">
        <v>243</v>
      </c>
      <c r="B305" s="49">
        <f>SUM(B294:B303)</f>
        <v>393550.01999999996</v>
      </c>
      <c r="C305" s="49">
        <f>SUM(C294:C303)</f>
        <v>410825.78</v>
      </c>
      <c r="D305" s="49">
        <f>SUM(D294:D303)</f>
        <v>432154.2</v>
      </c>
      <c r="E305" s="47">
        <f>SUM(E294:E303)</f>
        <v>395080.3300000001</v>
      </c>
      <c r="F305" s="49">
        <v>397278.65</v>
      </c>
      <c r="G305" s="47">
        <v>450683.95</v>
      </c>
      <c r="H305" s="49">
        <v>404780.43</v>
      </c>
      <c r="I305" s="47">
        <v>390461.62</v>
      </c>
      <c r="J305" s="49">
        <v>425833.57</v>
      </c>
      <c r="K305" s="49">
        <v>396728.36</v>
      </c>
      <c r="L305" s="49">
        <v>415745</v>
      </c>
      <c r="M305" s="47">
        <v>430755.39</v>
      </c>
      <c r="N305" s="69">
        <f t="shared" si="4"/>
        <v>4943877.3</v>
      </c>
      <c r="O305" s="47"/>
    </row>
    <row r="306" spans="1:14" ht="12">
      <c r="A306" s="51"/>
      <c r="N306" s="47"/>
    </row>
    <row r="307" ht="12">
      <c r="N307" s="47"/>
    </row>
    <row r="308" spans="13:14" ht="12">
      <c r="M308" s="70"/>
      <c r="N308" s="71">
        <f>SUM(N5:N306)/2</f>
        <v>1254856252.64</v>
      </c>
    </row>
    <row r="309" ht="12">
      <c r="N309" s="47"/>
    </row>
    <row r="310" ht="12">
      <c r="N310" s="47"/>
    </row>
    <row r="311" ht="12">
      <c r="N311" s="47"/>
    </row>
    <row r="312" ht="12">
      <c r="N312" s="47"/>
    </row>
  </sheetData>
  <printOptions/>
  <pageMargins left="0.25" right="0" top="1" bottom="0" header="0.5" footer="0.5"/>
  <pageSetup horizontalDpi="600" verticalDpi="600" orientation="landscape" paperSize="5" scale="85" r:id="rId1"/>
  <headerFooter alignWithMargins="0">
    <oddHeader>&amp;C&amp;"Arial,Bold"&amp;9NEVADA DEPARTMENT OF TAXATION
CONSOLIDATED TAX DISTRIBUTION
FISCAL YEAR 2007-08</oddHeader>
  </headerFooter>
  <rowBreaks count="7" manualBreakCount="7">
    <brk id="23" max="255" man="1"/>
    <brk id="58" max="255" man="1"/>
    <brk id="94" max="255" man="1"/>
    <brk id="138" max="255" man="1"/>
    <brk id="173" max="255" man="1"/>
    <brk id="214" max="255" man="1"/>
    <brk id="2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55" customWidth="1"/>
    <col min="2" max="3" width="10.140625" style="55" bestFit="1" customWidth="1"/>
    <col min="4" max="4" width="11.00390625" style="55" bestFit="1" customWidth="1"/>
    <col min="5" max="5" width="10.140625" style="55" bestFit="1" customWidth="1"/>
    <col min="6" max="6" width="10.28125" style="55" bestFit="1" customWidth="1"/>
    <col min="7" max="13" width="10.140625" style="55" bestFit="1" customWidth="1"/>
    <col min="14" max="14" width="11.7109375" style="55" bestFit="1" customWidth="1"/>
    <col min="15" max="16384" width="9.140625" style="55" customWidth="1"/>
  </cols>
  <sheetData>
    <row r="2" ht="18">
      <c r="A2" s="54" t="s">
        <v>261</v>
      </c>
    </row>
    <row r="5" spans="1:14" s="57" customFormat="1" ht="12">
      <c r="A5" s="56" t="s">
        <v>61</v>
      </c>
      <c r="B5" s="56" t="s">
        <v>27</v>
      </c>
      <c r="C5" s="56" t="s">
        <v>28</v>
      </c>
      <c r="D5" s="56" t="s">
        <v>29</v>
      </c>
      <c r="E5" s="56" t="s">
        <v>30</v>
      </c>
      <c r="F5" s="56" t="s">
        <v>31</v>
      </c>
      <c r="G5" s="56" t="s">
        <v>32</v>
      </c>
      <c r="H5" s="56" t="s">
        <v>33</v>
      </c>
      <c r="I5" s="56" t="s">
        <v>34</v>
      </c>
      <c r="J5" s="56" t="s">
        <v>35</v>
      </c>
      <c r="K5" s="56" t="s">
        <v>36</v>
      </c>
      <c r="L5" s="56" t="s">
        <v>37</v>
      </c>
      <c r="M5" s="56" t="s">
        <v>38</v>
      </c>
      <c r="N5" s="56" t="s">
        <v>9</v>
      </c>
    </row>
    <row r="7" ht="12.75">
      <c r="A7" s="58"/>
    </row>
    <row r="8" ht="12.75">
      <c r="A8" s="59" t="s">
        <v>68</v>
      </c>
    </row>
    <row r="9" spans="1:14" ht="12.75">
      <c r="A9" s="60" t="s">
        <v>237</v>
      </c>
      <c r="B9" s="55">
        <v>247503.6</v>
      </c>
      <c r="C9" s="55">
        <v>258368.33</v>
      </c>
      <c r="D9" s="55">
        <v>271781.78</v>
      </c>
      <c r="E9" s="55">
        <v>248466.02</v>
      </c>
      <c r="F9" s="55">
        <v>249848.54</v>
      </c>
      <c r="G9" s="55">
        <v>283435.13</v>
      </c>
      <c r="H9" s="55">
        <v>254566.41</v>
      </c>
      <c r="I9" s="55">
        <v>245561.31</v>
      </c>
      <c r="J9" s="55">
        <v>267806.73</v>
      </c>
      <c r="K9" s="55">
        <v>249502.47</v>
      </c>
      <c r="L9" s="55">
        <v>261462.03</v>
      </c>
      <c r="M9" s="55">
        <v>270902.06</v>
      </c>
      <c r="N9" s="55">
        <f>SUM(B9:M9)</f>
        <v>3109204.4099999997</v>
      </c>
    </row>
    <row r="10" ht="12.75">
      <c r="A10" s="60"/>
    </row>
    <row r="11" spans="1:14" ht="12.75">
      <c r="A11" s="60" t="s">
        <v>238</v>
      </c>
      <c r="B11" s="55">
        <v>104093.98</v>
      </c>
      <c r="C11" s="55">
        <v>108663.42</v>
      </c>
      <c r="D11" s="55">
        <v>114304.79</v>
      </c>
      <c r="E11" s="55">
        <v>104498.75</v>
      </c>
      <c r="F11" s="55">
        <v>105080.2</v>
      </c>
      <c r="G11" s="55">
        <v>119205.9</v>
      </c>
      <c r="H11" s="55">
        <v>107064.42</v>
      </c>
      <c r="I11" s="55">
        <v>103277.1</v>
      </c>
      <c r="J11" s="55">
        <v>112632.98</v>
      </c>
      <c r="K11" s="55">
        <v>104934.65</v>
      </c>
      <c r="L11" s="55">
        <v>109964.55</v>
      </c>
      <c r="M11" s="55">
        <v>113934.8</v>
      </c>
      <c r="N11" s="55">
        <f aca="true" t="shared" si="0" ref="N11:N18">SUM(B11:M11)</f>
        <v>1307655.54</v>
      </c>
    </row>
    <row r="12" ht="12.75">
      <c r="A12" s="60"/>
    </row>
    <row r="13" spans="1:14" ht="12.75">
      <c r="A13" s="60" t="s">
        <v>239</v>
      </c>
      <c r="B13" s="55">
        <v>1298.72</v>
      </c>
      <c r="C13" s="55">
        <v>1355.73</v>
      </c>
      <c r="D13" s="55">
        <v>1426.11</v>
      </c>
      <c r="E13" s="55">
        <v>1303.77</v>
      </c>
      <c r="F13" s="55">
        <v>1311.02</v>
      </c>
      <c r="G13" s="55">
        <v>1487.26</v>
      </c>
      <c r="H13" s="55">
        <v>1335.78</v>
      </c>
      <c r="I13" s="55">
        <v>1288.52</v>
      </c>
      <c r="J13" s="55">
        <v>1405.25</v>
      </c>
      <c r="K13" s="55">
        <v>1309.2</v>
      </c>
      <c r="L13" s="55">
        <v>1371.96</v>
      </c>
      <c r="M13" s="55">
        <v>1421.49</v>
      </c>
      <c r="N13" s="55">
        <f t="shared" si="0"/>
        <v>16314.810000000003</v>
      </c>
    </row>
    <row r="14" spans="1:14" ht="12.75">
      <c r="A14" s="60" t="s">
        <v>240</v>
      </c>
      <c r="B14" s="55">
        <v>7713.58</v>
      </c>
      <c r="C14" s="55">
        <v>8052.19</v>
      </c>
      <c r="D14" s="55">
        <v>8470.22</v>
      </c>
      <c r="E14" s="55">
        <v>7743.57</v>
      </c>
      <c r="F14" s="55">
        <v>7786.66</v>
      </c>
      <c r="G14" s="55">
        <v>8833.41</v>
      </c>
      <c r="H14" s="55">
        <v>7933.7</v>
      </c>
      <c r="I14" s="55">
        <v>7653.05</v>
      </c>
      <c r="J14" s="55">
        <v>8346.34</v>
      </c>
      <c r="K14" s="55">
        <v>7775.88</v>
      </c>
      <c r="L14" s="55">
        <v>8148.6</v>
      </c>
      <c r="M14" s="55">
        <v>8442.81</v>
      </c>
      <c r="N14" s="55">
        <f t="shared" si="0"/>
        <v>96900.01000000001</v>
      </c>
    </row>
    <row r="15" spans="1:14" ht="12.75">
      <c r="A15" s="60" t="s">
        <v>241</v>
      </c>
      <c r="B15" s="55">
        <v>3738.73</v>
      </c>
      <c r="C15" s="55">
        <v>3902.84</v>
      </c>
      <c r="D15" s="55">
        <v>4105.46</v>
      </c>
      <c r="E15" s="55">
        <v>3753.26</v>
      </c>
      <c r="F15" s="55">
        <v>3774.15</v>
      </c>
      <c r="G15" s="55">
        <v>4281.5</v>
      </c>
      <c r="H15" s="55">
        <v>3845.41</v>
      </c>
      <c r="I15" s="55">
        <v>3709.39</v>
      </c>
      <c r="J15" s="55">
        <v>4045.42</v>
      </c>
      <c r="K15" s="55">
        <v>3768.92</v>
      </c>
      <c r="L15" s="55">
        <v>3949.58</v>
      </c>
      <c r="M15" s="55">
        <v>4092.18</v>
      </c>
      <c r="N15" s="55">
        <f t="shared" si="0"/>
        <v>46966.84</v>
      </c>
    </row>
    <row r="16" ht="12.75">
      <c r="A16" s="60"/>
    </row>
    <row r="17" ht="12.75">
      <c r="A17" s="59" t="s">
        <v>63</v>
      </c>
    </row>
    <row r="18" spans="1:14" ht="12.75">
      <c r="A18" s="60" t="s">
        <v>242</v>
      </c>
      <c r="B18" s="80">
        <v>29201.41</v>
      </c>
      <c r="C18" s="80">
        <v>30483.27</v>
      </c>
      <c r="D18" s="80">
        <v>32065.84</v>
      </c>
      <c r="E18" s="80">
        <v>29314.96</v>
      </c>
      <c r="F18" s="80">
        <v>29478.08</v>
      </c>
      <c r="G18" s="80">
        <v>33440.75</v>
      </c>
      <c r="H18" s="80">
        <v>30034.71</v>
      </c>
      <c r="I18" s="80">
        <v>28972.25</v>
      </c>
      <c r="J18" s="80">
        <v>31596.85</v>
      </c>
      <c r="K18" s="80">
        <v>29437.24</v>
      </c>
      <c r="L18" s="80">
        <v>30848.28</v>
      </c>
      <c r="M18" s="80">
        <v>31962.05</v>
      </c>
      <c r="N18" s="80">
        <f t="shared" si="0"/>
        <v>366835.69</v>
      </c>
    </row>
    <row r="19" ht="12.75">
      <c r="A19" s="60"/>
    </row>
    <row r="20" spans="1:14" ht="12.75">
      <c r="A20" s="61" t="s">
        <v>243</v>
      </c>
      <c r="B20" s="55">
        <f>SUM(B9:B18)</f>
        <v>393550.01999999996</v>
      </c>
      <c r="C20" s="55">
        <f aca="true" t="shared" si="1" ref="C20:M20">SUM(C9:C18)</f>
        <v>410825.78</v>
      </c>
      <c r="D20" s="55">
        <f t="shared" si="1"/>
        <v>432154.2</v>
      </c>
      <c r="E20" s="55">
        <f t="shared" si="1"/>
        <v>395080.3300000001</v>
      </c>
      <c r="F20" s="55">
        <f t="shared" si="1"/>
        <v>397278.65</v>
      </c>
      <c r="G20" s="55">
        <f t="shared" si="1"/>
        <v>450683.95</v>
      </c>
      <c r="H20" s="55">
        <f t="shared" si="1"/>
        <v>404780.43000000005</v>
      </c>
      <c r="I20" s="55">
        <f t="shared" si="1"/>
        <v>390461.62000000005</v>
      </c>
      <c r="J20" s="55">
        <f t="shared" si="1"/>
        <v>425833.56999999995</v>
      </c>
      <c r="K20" s="55">
        <f t="shared" si="1"/>
        <v>396728.36</v>
      </c>
      <c r="L20" s="55">
        <f t="shared" si="1"/>
        <v>415745</v>
      </c>
      <c r="M20" s="55">
        <f t="shared" si="1"/>
        <v>430755.38999999996</v>
      </c>
      <c r="N20" s="55">
        <f>SUM(N9:N18)</f>
        <v>4943877.299999999</v>
      </c>
    </row>
    <row r="22" ht="12.75">
      <c r="A22" s="58"/>
    </row>
    <row r="23" ht="12.75">
      <c r="A23" s="62"/>
    </row>
    <row r="24" ht="12.75">
      <c r="A24" s="62"/>
    </row>
    <row r="25" ht="12.75">
      <c r="A25" s="63"/>
    </row>
    <row r="26" ht="12.75">
      <c r="A26" s="64"/>
    </row>
    <row r="27" ht="12.75">
      <c r="A27" s="64"/>
    </row>
    <row r="28" ht="12.75">
      <c r="A28" s="64"/>
    </row>
    <row r="29" ht="12.75">
      <c r="A29" s="64"/>
    </row>
    <row r="30" ht="12.75">
      <c r="A30" s="64"/>
    </row>
    <row r="31" ht="12.75">
      <c r="A31" s="65"/>
    </row>
    <row r="32" ht="12.75">
      <c r="A32" s="66"/>
    </row>
    <row r="33" ht="12.75">
      <c r="A33" s="64"/>
    </row>
    <row r="34" ht="12.75">
      <c r="A34" s="64"/>
    </row>
    <row r="35" ht="12.75">
      <c r="A35" s="64"/>
    </row>
    <row r="36" ht="12.75">
      <c r="A36" s="64"/>
    </row>
    <row r="37" ht="12.75">
      <c r="A37" s="64"/>
    </row>
    <row r="38" ht="12.75">
      <c r="A38" s="64"/>
    </row>
    <row r="39" ht="12.75">
      <c r="A39" s="64"/>
    </row>
    <row r="40" ht="12.75">
      <c r="A40" s="67"/>
    </row>
  </sheetData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Marian Henderson</cp:lastModifiedBy>
  <cp:lastPrinted>2008-06-04T18:19:00Z</cp:lastPrinted>
  <dcterms:created xsi:type="dcterms:W3CDTF">2001-08-23T18:20:27Z</dcterms:created>
  <dcterms:modified xsi:type="dcterms:W3CDTF">2008-08-28T00:31:33Z</dcterms:modified>
  <cp:category/>
  <cp:version/>
  <cp:contentType/>
  <cp:contentStatus/>
</cp:coreProperties>
</file>