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tabRatio="652" activeTab="0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White Pine" sheetId="9" r:id="rId9"/>
    <sheet name="SCCRT In State" sheetId="10" r:id="rId10"/>
    <sheet name="SCCRT Out of State" sheetId="11" r:id="rId11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4.xml><?xml version="1.0" encoding="utf-8"?>
<comments xmlns="http://schemas.openxmlformats.org/spreadsheetml/2006/main">
  <authors>
    <author>Valued Gateway Client</author>
    <author>marih</author>
  </authors>
  <commentList>
    <comment ref="A35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0"/>
          </rPr>
          <t>Valued Gateway Client:</t>
        </r>
        <r>
          <rPr>
            <sz val="8"/>
            <rFont val="Tahoma"/>
            <family val="0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0"/>
          </rPr>
          <t>marih:</t>
        </r>
        <r>
          <rPr>
            <sz val="8"/>
            <rFont val="Tahoma"/>
            <family val="0"/>
          </rPr>
          <t xml:space="preserve">
From "Stamps sold" line in Totals column of cigarette stat report</t>
        </r>
      </text>
    </comment>
  </commentList>
</comments>
</file>

<file path=xl/sharedStrings.xml><?xml version="1.0" encoding="utf-8"?>
<sst xmlns="http://schemas.openxmlformats.org/spreadsheetml/2006/main" count="588" uniqueCount="265">
  <si>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</si>
  <si>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</si>
  <si>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</si>
  <si>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</si>
  <si>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</si>
  <si>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</si>
  <si>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</si>
  <si>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</si>
  <si>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</si>
  <si>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</si>
  <si>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</si>
  <si>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</si>
  <si>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</si>
  <si>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</si>
  <si>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</si>
  <si>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</si>
  <si>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</si>
  <si>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</si>
  <si>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</si>
  <si>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</si>
  <si>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</si>
  <si>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</si>
  <si>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</si>
  <si>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</si>
  <si>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</si>
  <si>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</si>
  <si>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</si>
  <si>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</si>
  <si>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</si>
  <si>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</si>
  <si>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</si>
  <si>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</si>
  <si>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</si>
  <si>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</si>
  <si>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</si>
  <si>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</si>
  <si>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</si>
  <si>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</si>
  <si>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</si>
  <si>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</si>
  <si>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</si>
  <si>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</si>
  <si>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</si>
  <si>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</si>
  <si>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</si>
  <si>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</si>
  <si>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</si>
  <si>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</si>
  <si>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</si>
  <si>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</si>
  <si>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</si>
  <si>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</si>
  <si>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</si>
  <si>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</si>
  <si>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</si>
  <si>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</si>
  <si>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</si>
  <si>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</si>
  <si>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</si>
  <si>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</si>
  <si>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</si>
  <si>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</si>
  <si>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</si>
  <si>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</si>
  <si>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</si>
  <si>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</si>
  <si>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</si>
  <si>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</si>
  <si>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</si>
  <si>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</si>
  <si>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</si>
  <si>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</si>
  <si>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</si>
  <si>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</si>
  <si>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</si>
  <si>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</si>
  <si>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</si>
  <si>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</si>
  <si>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</si>
  <si>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</si>
  <si>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</si>
  <si>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</si>
  <si>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</si>
  <si>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</si>
  <si>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</si>
  <si>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</si>
  <si>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</si>
  <si>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</si>
  <si>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</si>
  <si>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</si>
  <si>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</si>
  <si>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</si>
  <si>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</si>
  <si>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</si>
  <si>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</si>
  <si>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</si>
  <si>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</si>
  <si>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</si>
  <si>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</si>
  <si>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</si>
  <si>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</si>
  <si>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</si>
  <si>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</si>
  <si>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</si>
  <si>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</si>
  <si>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</si>
  <si>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</si>
  <si>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</si>
  <si>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</si>
  <si>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</si>
  <si>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</si>
  <si>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</si>
  <si>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</si>
  <si>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</si>
  <si>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</si>
  <si>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</si>
  <si>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</si>
  <si>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</si>
  <si>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</si>
  <si>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</si>
  <si>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</si>
  <si>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</si>
  <si>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</si>
  <si>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</si>
  <si>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</si>
  <si>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</si>
  <si>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</si>
  <si>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</si>
  <si>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</si>
  <si>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</si>
  <si>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</si>
  <si>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</si>
  <si>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</si>
  <si>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</si>
  <si>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</si>
  <si>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</si>
  <si>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</si>
  <si>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</si>
  <si>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</si>
  <si>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</si>
  <si>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</si>
  <si>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</si>
  <si>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</si>
  <si>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</si>
  <si>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</si>
  <si>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</si>
  <si>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</si>
  <si>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</si>
  <si>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</si>
  <si>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</si>
  <si>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</si>
  <si>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</si>
  <si>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</si>
  <si>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</si>
  <si>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</si>
  <si>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</si>
  <si>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</si>
  <si>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</si>
  <si>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</si>
  <si>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</si>
  <si>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</si>
  <si>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</si>
  <si>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</si>
  <si>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</si>
  <si>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</si>
  <si>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</si>
  <si>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</si>
  <si>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</si>
  <si>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</si>
  <si>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</si>
  <si>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</si>
  <si>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</si>
  <si>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</si>
  <si>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</si>
  <si>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</si>
  <si>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</si>
  <si>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</si>
  <si>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</si>
  <si>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</si>
  <si>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</si>
  <si>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</si>
  <si>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</si>
  <si>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</si>
  <si>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</si>
  <si>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</si>
  <si>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</si>
  <si>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</si>
  <si>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</si>
  <si>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</si>
  <si>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</si>
  <si>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</si>
  <si>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</si>
  <si>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</si>
  <si>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</si>
  <si>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</si>
  <si>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</si>
  <si>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</si>
  <si>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</si>
  <si>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</si>
  <si>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</si>
  <si>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</si>
  <si>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</si>
  <si>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</si>
  <si>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</si>
  <si>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</si>
  <si>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</si>
  <si>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</si>
  <si>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</si>
  <si>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</si>
  <si>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</si>
  <si>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NYE HOSPITAL</t>
  </si>
  <si>
    <t>PAHRUMP COMMUNITY HOSPITAL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</si>
  <si>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</si>
  <si>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</si>
  <si>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</si>
  <si>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</si>
  <si>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</si>
  <si>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</si>
  <si>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</si>
  <si>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</si>
  <si>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</si>
  <si>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</si>
  <si>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</si>
  <si>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</si>
  <si>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</si>
  <si>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</si>
  <si>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</si>
  <si>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</si>
  <si>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</si>
  <si>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</si>
  <si>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</si>
  <si>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</si>
  <si>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</si>
  <si>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</si>
  <si>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</si>
  <si>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</si>
  <si>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</si>
  <si>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</si>
  <si>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</si>
  <si>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</si>
  <si>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</si>
  <si>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</si>
  <si>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</si>
  <si>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</si>
  <si>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</si>
  <si>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</si>
  <si>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</si>
  <si>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</si>
  <si>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</si>
  <si>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</si>
  <si>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</si>
  <si>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</si>
  <si>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OUT OF STATE TOTAL</t>
  </si>
  <si>
    <t>BASIC CITY-COUNTY RELIEF TAX - FISCAL YEAR 2008-09</t>
  </si>
  <si>
    <t>FISCAL YEAR 2008-09</t>
  </si>
  <si>
    <t>SUPPLEMENTAL CITY-COUNTY RELIEF TAX DISTRIBUTION THE THE COUNTY LEVEL FOR FISCAL YEAR 2008-09</t>
  </si>
  <si>
    <t>CIGARETTE TAX - FISCAL YEAR 2008-09</t>
  </si>
  <si>
    <t>LIQUOR TAX - FISCAL YEAR 2008-09</t>
  </si>
  <si>
    <t>REAL PROPERTY TRANSFER TAX - FISCAL YEAR 2008-09</t>
  </si>
  <si>
    <t>GOVERNMENT SERVICES TAX - FISCAL YEAR 2008-09</t>
  </si>
  <si>
    <t>SUPPLEMENTAL CITY-COUNTY RELIEF TAX OUT OF STATE COLLECTIONS FOR FISCAL YEAR 2008-09</t>
  </si>
  <si>
    <t>SUPPLEMENTAL CITY-COUNTY RELIEF TAX INSTATE COLLECTIONS FOR FISCAL YEAR 2008-2009</t>
  </si>
  <si>
    <t>MONTHLY WHITE PINE COUNTY CTX DISTRIBUTIONS  FISCAL YEAR 2008-09 - INTERLOCAL AGREEMENT</t>
  </si>
  <si>
    <t>STAR BONDS</t>
  </si>
  <si>
    <t>GST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</si>
</sst>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  <numFmt numFmtId="172" formatCode="&quot;$&quot;#,##0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6"/>
      <color indexed="4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6"/>
      <color indexed="46"/>
      <name val="Arial"/>
      <family val="2"/>
    </font>
    <font>
      <sz val="16"/>
      <color indexed="14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5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17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3" xfId="17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2" xfId="17" applyBorder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3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4" fontId="0" fillId="0" borderId="10" xfId="17" applyBorder="1" applyAlignment="1">
      <alignment/>
    </xf>
    <xf numFmtId="0" fontId="9" fillId="0" borderId="0" xfId="0" applyFont="1" applyAlignment="1">
      <alignment/>
    </xf>
    <xf numFmtId="43" fontId="0" fillId="0" borderId="11" xfId="0" applyNumberFormat="1" applyBorder="1" applyAlignment="1">
      <alignment/>
    </xf>
    <xf numFmtId="43" fontId="0" fillId="0" borderId="11" xfId="17" applyNumberForma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41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3" fontId="0" fillId="0" borderId="0" xfId="17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2" borderId="12" xfId="0" applyFont="1" applyFill="1" applyBorder="1" applyAlignment="1">
      <alignment/>
    </xf>
    <xf numFmtId="43" fontId="14" fillId="2" borderId="13" xfId="0" applyNumberFormat="1" applyFont="1" applyFill="1" applyBorder="1" applyAlignment="1">
      <alignment/>
    </xf>
    <xf numFmtId="43" fontId="0" fillId="0" borderId="14" xfId="0" applyNumberForma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43" fontId="0" fillId="0" borderId="0" xfId="0" applyNumberFormat="1" applyFill="1" applyAlignment="1">
      <alignment/>
    </xf>
    <xf numFmtId="4" fontId="0" fillId="0" borderId="1" xfId="0" applyNumberFormat="1" applyBorder="1" applyAlignment="1">
      <alignment/>
    </xf>
    <xf numFmtId="43" fontId="0" fillId="0" borderId="14" xfId="17" applyNumberFormat="1" applyBorder="1" applyAlignment="1">
      <alignment/>
    </xf>
    <xf numFmtId="43" fontId="14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17" applyNumberFormat="1" applyAlignment="1">
      <alignment/>
    </xf>
    <xf numFmtId="171" fontId="0" fillId="0" borderId="0" xfId="0" applyNumberForma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85" t="s">
        <v>0</v>
      </c>
      <c r="D2" s="85"/>
      <c r="E2" s="85"/>
      <c r="F2" s="85"/>
      <c r="G2" s="85"/>
    </row>
    <row r="3" spans="3:7" ht="12.75">
      <c r="C3" s="86" t="s">
        <v>1</v>
      </c>
      <c r="D3" s="86"/>
      <c r="E3" s="86"/>
      <c r="F3" s="86"/>
      <c r="G3" s="86"/>
    </row>
    <row r="4" ht="12.75">
      <c r="E4" s="2" t="s">
        <v>254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264</v>
      </c>
      <c r="H7" s="3" t="s">
        <v>8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9</v>
      </c>
      <c r="B9" s="5">
        <f>BCCRT!N6</f>
        <v>3938259.42</v>
      </c>
      <c r="C9" s="5">
        <f>SCCRT!N6</f>
        <v>13299970</v>
      </c>
      <c r="D9" s="6">
        <f>'CIG TAX'!N6</f>
        <v>284955.5</v>
      </c>
      <c r="E9" s="6">
        <f>'LIQ TAX'!N6</f>
        <v>62640.47000000001</v>
      </c>
      <c r="F9" s="5">
        <f>RPTT!N6</f>
        <v>221591.15</v>
      </c>
      <c r="G9" s="5">
        <f>'Gov''t Services'!N6</f>
        <v>2449057.26</v>
      </c>
      <c r="H9" s="7">
        <f>SUM(B9:G9)</f>
        <v>20256473.799999997</v>
      </c>
    </row>
    <row r="10" spans="1:8" ht="12.75">
      <c r="A10" s="4" t="s">
        <v>10</v>
      </c>
      <c r="B10" s="5">
        <f>BCCRT!N7</f>
        <v>1503470.29</v>
      </c>
      <c r="C10" s="5">
        <f>SCCRT!N7</f>
        <v>4940100.9399999995</v>
      </c>
      <c r="D10" s="6">
        <f>'CIG TAX'!N7</f>
        <v>134114.13999999998</v>
      </c>
      <c r="E10" s="6">
        <f>'LIQ TAX'!N7</f>
        <v>29477.719999999998</v>
      </c>
      <c r="F10" s="5">
        <f>RPTT!N7</f>
        <v>81285.6</v>
      </c>
      <c r="G10" s="5">
        <f>'Gov''t Services'!N7</f>
        <v>1302715.0899999999</v>
      </c>
      <c r="H10" s="7">
        <f aca="true" t="shared" si="0" ref="H10:H25">SUM(B10:G10)</f>
        <v>7991163.779999998</v>
      </c>
    </row>
    <row r="11" spans="1:8" ht="12.75">
      <c r="A11" s="4" t="s">
        <v>11</v>
      </c>
      <c r="B11" s="5">
        <f>BCCRT!N8</f>
        <v>150402116.93999997</v>
      </c>
      <c r="C11" s="5">
        <f>SCCRT!N8</f>
        <v>514635034.19000006</v>
      </c>
      <c r="D11" s="6">
        <f>'CIG TAX'!N8</f>
        <v>9660726.65</v>
      </c>
      <c r="E11" s="6">
        <f>'LIQ TAX'!N8</f>
        <v>2124138.9899999998</v>
      </c>
      <c r="F11" s="5">
        <f>RPTT!N8</f>
        <v>22587888.990000002</v>
      </c>
      <c r="G11" s="5">
        <f>'Gov''t Services'!N8</f>
        <v>96205747.19</v>
      </c>
      <c r="H11" s="7">
        <f t="shared" si="0"/>
        <v>795615652.95</v>
      </c>
    </row>
    <row r="12" spans="1:8" ht="12.75">
      <c r="A12" s="4" t="s">
        <v>12</v>
      </c>
      <c r="B12" s="5">
        <f>BCCRT!N9</f>
        <v>2991329.51</v>
      </c>
      <c r="C12" s="5">
        <f>SCCRT!N9</f>
        <v>16735114.520000001</v>
      </c>
      <c r="D12" s="6">
        <f>'CIG TAX'!N9</f>
        <v>258426.93</v>
      </c>
      <c r="E12" s="6">
        <f>'LIQ TAX'!N9</f>
        <v>56805.48999999999</v>
      </c>
      <c r="F12" s="5">
        <f>RPTT!N9</f>
        <v>478338.85</v>
      </c>
      <c r="G12" s="5">
        <f>'Gov''t Services'!N9</f>
        <v>2454854.0500000003</v>
      </c>
      <c r="H12" s="7">
        <f t="shared" si="0"/>
        <v>22974869.35</v>
      </c>
    </row>
    <row r="13" spans="1:8" ht="12.75">
      <c r="A13" s="4" t="s">
        <v>13</v>
      </c>
      <c r="B13" s="5">
        <f>BCCRT!N10</f>
        <v>5077828.22</v>
      </c>
      <c r="C13" s="5">
        <f>SCCRT!N10</f>
        <v>17850439.76</v>
      </c>
      <c r="D13" s="6">
        <f>'CIG TAX'!N10</f>
        <v>249146.57999999996</v>
      </c>
      <c r="E13" s="6">
        <f>'LIQ TAX'!N10</f>
        <v>54774.979999999996</v>
      </c>
      <c r="F13" s="5">
        <f>RPTT!N10</f>
        <v>214232.69999999995</v>
      </c>
      <c r="G13" s="5">
        <f>'Gov''t Services'!N10</f>
        <v>3694862.1799999997</v>
      </c>
      <c r="H13" s="7">
        <f t="shared" si="0"/>
        <v>27141284.419999998</v>
      </c>
    </row>
    <row r="14" spans="1:8" ht="12.75">
      <c r="A14" s="4" t="s">
        <v>14</v>
      </c>
      <c r="B14" s="5">
        <f>BCCRT!N11</f>
        <v>49683.44</v>
      </c>
      <c r="C14" s="5">
        <f>SCCRT!N11</f>
        <v>1167757.49</v>
      </c>
      <c r="D14" s="6">
        <f>'CIG TAX'!N11</f>
        <v>6106.549999999999</v>
      </c>
      <c r="E14" s="6">
        <f>'LIQ TAX'!N11</f>
        <v>1342.5400000000002</v>
      </c>
      <c r="F14" s="5">
        <f>RPTT!N11</f>
        <v>3352.7</v>
      </c>
      <c r="G14" s="5">
        <f>'Gov''t Services'!N11</f>
        <v>148104.46</v>
      </c>
      <c r="H14" s="7">
        <f t="shared" si="0"/>
        <v>1376347.18</v>
      </c>
    </row>
    <row r="15" spans="1:8" ht="12.75">
      <c r="A15" s="4" t="s">
        <v>15</v>
      </c>
      <c r="B15" s="5">
        <f>BCCRT!N12</f>
        <v>1170910.56</v>
      </c>
      <c r="C15" s="5">
        <f>SCCRT!N12</f>
        <v>4414014.899999999</v>
      </c>
      <c r="D15" s="6">
        <f>'CIG TAX'!N12</f>
        <v>7270.37</v>
      </c>
      <c r="E15" s="6">
        <f>'LIQ TAX'!N12</f>
        <v>1600.8200000000002</v>
      </c>
      <c r="F15" s="5">
        <f>RPTT!N12</f>
        <v>4468.750000000001</v>
      </c>
      <c r="G15" s="5">
        <f>'Gov''t Services'!N12</f>
        <v>239578.19000000003</v>
      </c>
      <c r="H15" s="7">
        <f t="shared" si="0"/>
        <v>5837843.59</v>
      </c>
    </row>
    <row r="16" spans="1:8" ht="12.75">
      <c r="A16" s="4" t="s">
        <v>16</v>
      </c>
      <c r="B16" s="5">
        <f>BCCRT!N13</f>
        <v>2403001.8499999996</v>
      </c>
      <c r="C16" s="5">
        <f>SCCRT!N13</f>
        <v>8618260.24</v>
      </c>
      <c r="D16" s="6">
        <f>'CIG TAX'!N13</f>
        <v>89115.88000000002</v>
      </c>
      <c r="E16" s="6">
        <f>'LIQ TAX'!N13</f>
        <v>19589.96</v>
      </c>
      <c r="F16" s="5">
        <f>RPTT!N13</f>
        <v>74656.45000000001</v>
      </c>
      <c r="G16" s="5">
        <f>'Gov''t Services'!N13</f>
        <v>1427378.7200000002</v>
      </c>
      <c r="H16" s="7">
        <f t="shared" si="0"/>
        <v>12632003.100000001</v>
      </c>
    </row>
    <row r="17" spans="1:8" ht="12.75">
      <c r="A17" s="4" t="s">
        <v>17</v>
      </c>
      <c r="B17" s="5">
        <f>BCCRT!N14</f>
        <v>1158645.21</v>
      </c>
      <c r="C17" s="5">
        <f>SCCRT!N14</f>
        <v>2925886.559999999</v>
      </c>
      <c r="D17" s="6">
        <f>'CIG TAX'!N14</f>
        <v>28486.589999999997</v>
      </c>
      <c r="E17" s="6">
        <f>'LIQ TAX'!N14</f>
        <v>6266.2</v>
      </c>
      <c r="F17" s="5">
        <f>RPTT!N14</f>
        <v>17012.6</v>
      </c>
      <c r="G17" s="5">
        <f>'Gov''t Services'!N14</f>
        <v>621458.27</v>
      </c>
      <c r="H17" s="7">
        <f t="shared" si="0"/>
        <v>4757755.43</v>
      </c>
    </row>
    <row r="18" spans="1:8" ht="12.75">
      <c r="A18" s="4" t="s">
        <v>18</v>
      </c>
      <c r="B18" s="5">
        <f>BCCRT!N15</f>
        <v>127232.56999999999</v>
      </c>
      <c r="C18" s="5">
        <f>SCCRT!N15</f>
        <v>1410622.3399999999</v>
      </c>
      <c r="D18" s="6">
        <f>'CIG TAX'!N15</f>
        <v>20786.030000000002</v>
      </c>
      <c r="E18" s="6">
        <f>'LIQ TAX'!N15</f>
        <v>4573.98</v>
      </c>
      <c r="F18" s="5">
        <f>RPTT!N15</f>
        <v>21628.75</v>
      </c>
      <c r="G18" s="5">
        <f>'Gov''t Services'!N15</f>
        <v>428164.28</v>
      </c>
      <c r="H18" s="7">
        <f t="shared" si="0"/>
        <v>2013007.95</v>
      </c>
    </row>
    <row r="19" spans="1:8" ht="12.75">
      <c r="A19" s="4" t="s">
        <v>19</v>
      </c>
      <c r="B19" s="5">
        <f>BCCRT!N16</f>
        <v>1889100.67</v>
      </c>
      <c r="C19" s="5">
        <f>SCCRT!N16</f>
        <v>12438260.489999996</v>
      </c>
      <c r="D19" s="6">
        <f>'CIG TAX'!N16</f>
        <v>275997.7</v>
      </c>
      <c r="E19" s="6">
        <f>'LIQ TAX'!N16</f>
        <v>60672.26</v>
      </c>
      <c r="F19" s="5">
        <f>RPTT!N16</f>
        <v>384711.79999999993</v>
      </c>
      <c r="G19" s="5">
        <f>'Gov''t Services'!N16</f>
        <v>2682346.2600000002</v>
      </c>
      <c r="H19" s="7">
        <f t="shared" si="0"/>
        <v>17731089.179999996</v>
      </c>
    </row>
    <row r="20" spans="1:8" ht="12.75">
      <c r="A20" s="4" t="s">
        <v>20</v>
      </c>
      <c r="B20" s="5">
        <f>BCCRT!N17</f>
        <v>192890.27999999997</v>
      </c>
      <c r="C20" s="5">
        <f>SCCRT!N17</f>
        <v>1871204.08</v>
      </c>
      <c r="D20" s="6">
        <f>'CIG TAX'!N17</f>
        <v>21632.230000000003</v>
      </c>
      <c r="E20" s="6">
        <f>'LIQ TAX'!N17</f>
        <v>4756.19</v>
      </c>
      <c r="F20" s="5">
        <f>RPTT!N17</f>
        <v>8650.4</v>
      </c>
      <c r="G20" s="5">
        <f>'Gov''t Services'!N17</f>
        <v>370414.44999999995</v>
      </c>
      <c r="H20" s="7">
        <f t="shared" si="0"/>
        <v>2469547.63</v>
      </c>
    </row>
    <row r="21" spans="1:8" ht="12.75">
      <c r="A21" s="4" t="s">
        <v>21</v>
      </c>
      <c r="B21" s="5">
        <f>BCCRT!N18</f>
        <v>2247757.7199999997</v>
      </c>
      <c r="C21" s="5">
        <f>SCCRT!N18</f>
        <v>7198486.069999999</v>
      </c>
      <c r="D21" s="6">
        <f>'CIG TAX'!N18</f>
        <v>229465.42999999996</v>
      </c>
      <c r="E21" s="6">
        <f>'LIQ TAX'!N18</f>
        <v>50473.11000000001</v>
      </c>
      <c r="F21" s="5">
        <f>RPTT!N18</f>
        <v>292032.85000000003</v>
      </c>
      <c r="G21" s="5">
        <f>'Gov''t Services'!N18</f>
        <v>2714076.37</v>
      </c>
      <c r="H21" s="7">
        <f t="shared" si="0"/>
        <v>12732291.549999997</v>
      </c>
    </row>
    <row r="22" spans="1:8" ht="12.75">
      <c r="A22" s="4" t="s">
        <v>22</v>
      </c>
      <c r="B22" s="5">
        <f>BCCRT!N19</f>
        <v>291703.77999999997</v>
      </c>
      <c r="C22" s="5">
        <f>SCCRT!N19</f>
        <v>2217786.7</v>
      </c>
      <c r="D22" s="6">
        <f>'CIG TAX'!N19</f>
        <v>35024.47</v>
      </c>
      <c r="E22" s="6">
        <f>'LIQ TAX'!N19</f>
        <v>7702.76</v>
      </c>
      <c r="F22" s="5">
        <f>RPTT!N19</f>
        <v>15463.68</v>
      </c>
      <c r="G22" s="5">
        <f>'Gov''t Services'!N19</f>
        <v>473686.58999999997</v>
      </c>
      <c r="H22" s="7">
        <f t="shared" si="0"/>
        <v>3041367.98</v>
      </c>
    </row>
    <row r="23" spans="1:8" ht="12.75">
      <c r="A23" s="4" t="s">
        <v>23</v>
      </c>
      <c r="B23" s="5">
        <f>BCCRT!N20</f>
        <v>294439.25999999995</v>
      </c>
      <c r="C23" s="5">
        <f>SCCRT!N20</f>
        <v>1844673.9299999995</v>
      </c>
      <c r="D23" s="6">
        <f>'CIG TAX'!N20</f>
        <v>21267.149999999998</v>
      </c>
      <c r="E23" s="6">
        <f>'LIQ TAX'!N20</f>
        <v>4677.71</v>
      </c>
      <c r="F23" s="5">
        <f>RPTT!N20</f>
        <v>97048.05</v>
      </c>
      <c r="G23" s="5">
        <f>'Gov''t Services'!N20</f>
        <v>316013.69</v>
      </c>
      <c r="H23" s="7">
        <f t="shared" si="0"/>
        <v>2578119.789999999</v>
      </c>
    </row>
    <row r="24" spans="1:8" ht="12.75">
      <c r="A24" s="4" t="s">
        <v>24</v>
      </c>
      <c r="B24" s="5">
        <f>BCCRT!N21</f>
        <v>27749796.490000006</v>
      </c>
      <c r="C24" s="5">
        <f>SCCRT!N21</f>
        <v>93264087.68999998</v>
      </c>
      <c r="D24" s="6">
        <f>'CIG TAX'!N21</f>
        <v>2068744.8900000004</v>
      </c>
      <c r="E24" s="6">
        <f>'LIQ TAX'!N21</f>
        <v>454939.33999999997</v>
      </c>
      <c r="F24" s="5">
        <f>RPTT!N21</f>
        <v>3637856.2000000007</v>
      </c>
      <c r="G24" s="5">
        <f>'Gov''t Services'!N21</f>
        <v>22385471.69</v>
      </c>
      <c r="H24" s="7">
        <f t="shared" si="0"/>
        <v>149560896.3</v>
      </c>
    </row>
    <row r="25" spans="1:8" ht="12.75">
      <c r="A25" s="4" t="s">
        <v>25</v>
      </c>
      <c r="B25" s="8">
        <f>BCCRT!N22</f>
        <v>970934.7699999998</v>
      </c>
      <c r="C25" s="8">
        <f>SCCRT!N22</f>
        <v>3220701.4500000007</v>
      </c>
      <c r="D25" s="9">
        <f>'CIG TAX'!N22</f>
        <v>47434.340000000004</v>
      </c>
      <c r="E25" s="9">
        <f>'LIQ TAX'!N22</f>
        <v>10430.57</v>
      </c>
      <c r="F25" s="8">
        <f>RPTT!N22</f>
        <v>21000.1</v>
      </c>
      <c r="G25" s="8">
        <f>'Gov''t Services'!N22</f>
        <v>838960.1900000002</v>
      </c>
      <c r="H25" s="10">
        <f t="shared" si="0"/>
        <v>5109461.420000001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8</v>
      </c>
      <c r="B27" s="12">
        <f>SUM(B9:B26)</f>
        <v>202459100.97999996</v>
      </c>
      <c r="C27" s="12">
        <f aca="true" t="shared" si="1" ref="C27:H27">SUM(C9:C26)</f>
        <v>708052401.3500001</v>
      </c>
      <c r="D27" s="12">
        <f t="shared" si="1"/>
        <v>13438701.430000002</v>
      </c>
      <c r="E27" s="12">
        <f t="shared" si="1"/>
        <v>2954863.089999999</v>
      </c>
      <c r="F27" s="12">
        <f t="shared" si="1"/>
        <v>28161219.620000005</v>
      </c>
      <c r="G27" s="12">
        <f t="shared" si="1"/>
        <v>138752888.92999998</v>
      </c>
      <c r="H27" s="12">
        <f t="shared" si="1"/>
        <v>1093819175.4</v>
      </c>
    </row>
    <row r="28" ht="13.5" thickTop="1">
      <c r="H28" s="13"/>
    </row>
  </sheetData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87" t="s">
        <v>261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 ht="12.75">
      <c r="A3" s="81" t="s">
        <v>2</v>
      </c>
      <c r="B3" s="15" t="s">
        <v>26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243</v>
      </c>
    </row>
    <row r="4" ht="12.75">
      <c r="A4" s="4"/>
    </row>
    <row r="5" spans="1:14" ht="12.75">
      <c r="A5" s="82" t="s">
        <v>9</v>
      </c>
      <c r="B5" s="1">
        <v>1140991.16</v>
      </c>
      <c r="C5" s="1">
        <v>1168191.47</v>
      </c>
      <c r="D5" s="1">
        <v>1143465.68</v>
      </c>
      <c r="E5" s="1">
        <v>1028720.29</v>
      </c>
      <c r="F5" s="1">
        <v>979353.35</v>
      </c>
      <c r="G5" s="1">
        <v>1175630.64</v>
      </c>
      <c r="H5" s="1">
        <v>922312.37</v>
      </c>
      <c r="I5" s="1">
        <v>811507.75</v>
      </c>
      <c r="J5" s="1">
        <v>1014585.21</v>
      </c>
      <c r="K5" s="1">
        <v>875398.8</v>
      </c>
      <c r="L5" s="1">
        <v>998651.47</v>
      </c>
      <c r="M5" s="1">
        <v>1069041.83</v>
      </c>
      <c r="N5" s="1">
        <f>SUM(B5:M5)</f>
        <v>12327850.02</v>
      </c>
    </row>
    <row r="6" spans="1:14" ht="12.75">
      <c r="A6" s="82" t="s">
        <v>10</v>
      </c>
      <c r="B6" s="1">
        <v>365530.11</v>
      </c>
      <c r="C6" s="1">
        <v>408605.94</v>
      </c>
      <c r="D6" s="1">
        <v>577629.31</v>
      </c>
      <c r="E6" s="1">
        <v>475972.34</v>
      </c>
      <c r="F6" s="1">
        <v>323909.94</v>
      </c>
      <c r="G6" s="1">
        <v>457595.36</v>
      </c>
      <c r="H6" s="1">
        <v>273331.34</v>
      </c>
      <c r="I6" s="1">
        <v>389365.34</v>
      </c>
      <c r="J6" s="1">
        <v>346241.18</v>
      </c>
      <c r="K6" s="1">
        <v>307791.3</v>
      </c>
      <c r="L6" s="1">
        <v>319734.67</v>
      </c>
      <c r="M6" s="1">
        <v>324896.52</v>
      </c>
      <c r="N6" s="1">
        <f>SUM(B6:M6)</f>
        <v>4570603.35</v>
      </c>
    </row>
    <row r="7" spans="1:14" ht="12.75">
      <c r="A7" s="82" t="s">
        <v>11</v>
      </c>
      <c r="B7" s="1">
        <v>43419561.84</v>
      </c>
      <c r="C7" s="1">
        <v>46397190.42</v>
      </c>
      <c r="D7" s="1">
        <v>42000808.83</v>
      </c>
      <c r="E7" s="1">
        <v>40284583.8</v>
      </c>
      <c r="F7" s="1">
        <v>38763013.22</v>
      </c>
      <c r="G7" s="1">
        <v>44102608.96</v>
      </c>
      <c r="H7" s="1">
        <v>35286402.88</v>
      </c>
      <c r="I7" s="1">
        <v>34427553.12</v>
      </c>
      <c r="J7" s="1">
        <v>38404326.42</v>
      </c>
      <c r="K7" s="1">
        <v>37698460.26</v>
      </c>
      <c r="L7" s="1">
        <v>37932481.06</v>
      </c>
      <c r="M7" s="1">
        <v>38452313.11</v>
      </c>
      <c r="N7" s="1">
        <f aca="true" t="shared" si="0" ref="N7:N21">SUM(B7:M7)</f>
        <v>477169303.92</v>
      </c>
    </row>
    <row r="8" spans="1:14" ht="12.75">
      <c r="A8" s="82" t="s">
        <v>12</v>
      </c>
      <c r="B8" s="1">
        <v>968705.06</v>
      </c>
      <c r="C8" s="1">
        <v>923012.96</v>
      </c>
      <c r="D8" s="1">
        <v>839712.99</v>
      </c>
      <c r="E8" s="1">
        <v>788578.33</v>
      </c>
      <c r="F8" s="1">
        <v>696900.21</v>
      </c>
      <c r="G8" s="1">
        <v>926745.61</v>
      </c>
      <c r="H8" s="1">
        <v>641573.99</v>
      </c>
      <c r="I8" s="1">
        <v>593885.88</v>
      </c>
      <c r="J8" s="1">
        <v>654135.64</v>
      </c>
      <c r="K8" s="1">
        <v>644872.23</v>
      </c>
      <c r="L8" s="1">
        <v>707479.08</v>
      </c>
      <c r="M8" s="1">
        <v>748398.14</v>
      </c>
      <c r="N8" s="1">
        <f t="shared" si="0"/>
        <v>9134000.120000001</v>
      </c>
    </row>
    <row r="9" spans="1:14" ht="12.75">
      <c r="A9" s="82" t="s">
        <v>13</v>
      </c>
      <c r="B9" s="1">
        <v>1440189.9</v>
      </c>
      <c r="C9" s="1">
        <v>1381391.68</v>
      </c>
      <c r="D9" s="1">
        <v>1493045.82</v>
      </c>
      <c r="E9" s="1">
        <v>1456286.72</v>
      </c>
      <c r="F9" s="1">
        <v>1395180.51</v>
      </c>
      <c r="G9" s="1">
        <v>1399545.25</v>
      </c>
      <c r="H9" s="1">
        <v>1248606.75</v>
      </c>
      <c r="I9" s="1">
        <v>1154202.16</v>
      </c>
      <c r="J9" s="1">
        <v>1388511.13</v>
      </c>
      <c r="K9" s="1">
        <v>1402608.11</v>
      </c>
      <c r="L9" s="1">
        <v>1334334.57</v>
      </c>
      <c r="M9" s="1">
        <v>1451139.77</v>
      </c>
      <c r="N9" s="1">
        <f t="shared" si="0"/>
        <v>16545042.369999997</v>
      </c>
    </row>
    <row r="10" spans="1:14" ht="12.75">
      <c r="A10" s="82" t="s">
        <v>14</v>
      </c>
      <c r="B10" s="1">
        <v>21959.86</v>
      </c>
      <c r="C10" s="1">
        <v>11684.98</v>
      </c>
      <c r="D10" s="1">
        <v>12883.17</v>
      </c>
      <c r="E10" s="1">
        <v>7605.21</v>
      </c>
      <c r="F10" s="1">
        <v>9998.72</v>
      </c>
      <c r="G10" s="1">
        <v>5676.54</v>
      </c>
      <c r="H10" s="1">
        <v>6721.95</v>
      </c>
      <c r="I10" s="1">
        <v>4017.98</v>
      </c>
      <c r="J10" s="1">
        <v>4694.16</v>
      </c>
      <c r="K10" s="1">
        <v>48104.99</v>
      </c>
      <c r="L10" s="1">
        <v>3293.44</v>
      </c>
      <c r="M10" s="1">
        <v>5202.19</v>
      </c>
      <c r="N10" s="1">
        <f t="shared" si="0"/>
        <v>141843.19</v>
      </c>
    </row>
    <row r="11" spans="1:14" ht="12.75">
      <c r="A11" s="82" t="s">
        <v>15</v>
      </c>
      <c r="B11" s="1">
        <v>484448.08</v>
      </c>
      <c r="C11" s="1">
        <v>416980.46</v>
      </c>
      <c r="D11" s="1">
        <v>441584.07</v>
      </c>
      <c r="E11" s="1">
        <v>341081.7</v>
      </c>
      <c r="F11" s="1">
        <v>282551.52</v>
      </c>
      <c r="G11" s="1">
        <v>364611.97</v>
      </c>
      <c r="H11" s="1">
        <v>314570.58</v>
      </c>
      <c r="I11" s="1">
        <v>271329.41</v>
      </c>
      <c r="J11" s="1">
        <v>326355.85</v>
      </c>
      <c r="K11" s="1">
        <v>250075.03</v>
      </c>
      <c r="L11" s="1">
        <v>279246.86</v>
      </c>
      <c r="M11" s="1">
        <v>316772.96</v>
      </c>
      <c r="N11" s="1">
        <f t="shared" si="0"/>
        <v>4089608.4899999998</v>
      </c>
    </row>
    <row r="12" spans="1:14" ht="12.75">
      <c r="A12" s="82" t="s">
        <v>16</v>
      </c>
      <c r="B12" s="1">
        <v>573242.01</v>
      </c>
      <c r="C12" s="1">
        <v>715866.11</v>
      </c>
      <c r="D12" s="1">
        <v>763624.16</v>
      </c>
      <c r="E12" s="1">
        <v>803933.69</v>
      </c>
      <c r="F12" s="1">
        <v>646213.25</v>
      </c>
      <c r="G12" s="1">
        <v>581460.34</v>
      </c>
      <c r="H12" s="1">
        <v>616194.23</v>
      </c>
      <c r="I12" s="1">
        <v>481358.75</v>
      </c>
      <c r="J12" s="1">
        <v>640658.01</v>
      </c>
      <c r="K12" s="1">
        <v>572267.1</v>
      </c>
      <c r="L12" s="1">
        <v>738524.51</v>
      </c>
      <c r="M12" s="1">
        <v>853082.96</v>
      </c>
      <c r="N12" s="1">
        <f t="shared" si="0"/>
        <v>7986425.119999999</v>
      </c>
    </row>
    <row r="13" spans="1:14" ht="12.75">
      <c r="A13" s="82" t="s">
        <v>17</v>
      </c>
      <c r="B13" s="1">
        <v>389365.49</v>
      </c>
      <c r="C13" s="1">
        <v>246860.14</v>
      </c>
      <c r="D13" s="1">
        <v>312749.06</v>
      </c>
      <c r="E13" s="1">
        <v>301858.55</v>
      </c>
      <c r="F13" s="1">
        <v>359350.32</v>
      </c>
      <c r="G13" s="1">
        <v>344239.63</v>
      </c>
      <c r="H13" s="1">
        <v>319874.97</v>
      </c>
      <c r="I13" s="1">
        <v>302293.81</v>
      </c>
      <c r="J13" s="1">
        <v>402560.1</v>
      </c>
      <c r="K13" s="1">
        <v>386885</v>
      </c>
      <c r="L13" s="1">
        <v>280132.74</v>
      </c>
      <c r="M13" s="1">
        <v>284597.37</v>
      </c>
      <c r="N13" s="1">
        <f t="shared" si="0"/>
        <v>3930767.1800000006</v>
      </c>
    </row>
    <row r="14" spans="1:14" ht="12.75">
      <c r="A14" s="82" t="s">
        <v>18</v>
      </c>
      <c r="B14" s="1">
        <v>32491.58</v>
      </c>
      <c r="C14" s="1">
        <v>31247.3</v>
      </c>
      <c r="D14" s="1">
        <v>30580.22</v>
      </c>
      <c r="E14" s="1">
        <v>29340.95</v>
      </c>
      <c r="F14" s="1">
        <v>25596.3</v>
      </c>
      <c r="G14" s="1">
        <v>36955.68</v>
      </c>
      <c r="H14" s="1">
        <v>23520.83</v>
      </c>
      <c r="I14" s="1">
        <v>18585.73</v>
      </c>
      <c r="J14" s="1">
        <v>30090.02</v>
      </c>
      <c r="K14" s="1">
        <v>24208.86</v>
      </c>
      <c r="L14" s="1">
        <v>26312.59</v>
      </c>
      <c r="M14" s="1">
        <v>26558.8</v>
      </c>
      <c r="N14" s="1">
        <f t="shared" si="0"/>
        <v>335488.86</v>
      </c>
    </row>
    <row r="15" spans="1:14" ht="12.75">
      <c r="A15" s="82" t="s">
        <v>19</v>
      </c>
      <c r="B15" s="1">
        <v>526009.25</v>
      </c>
      <c r="C15" s="1">
        <v>508303.71</v>
      </c>
      <c r="D15" s="1">
        <v>548152.91</v>
      </c>
      <c r="E15" s="1">
        <v>443986.24</v>
      </c>
      <c r="F15" s="1">
        <v>423287.45</v>
      </c>
      <c r="G15" s="1">
        <v>440334.84</v>
      </c>
      <c r="H15" s="1">
        <v>314986.6</v>
      </c>
      <c r="I15" s="1">
        <v>319912.52</v>
      </c>
      <c r="J15" s="1">
        <v>391626.27</v>
      </c>
      <c r="K15" s="1">
        <v>398584.15</v>
      </c>
      <c r="L15" s="1">
        <v>392771.15</v>
      </c>
      <c r="M15" s="1">
        <v>443805.67</v>
      </c>
      <c r="N15" s="1">
        <f t="shared" si="0"/>
        <v>5151760.760000001</v>
      </c>
    </row>
    <row r="16" spans="1:14" ht="12.75">
      <c r="A16" s="82" t="s">
        <v>20</v>
      </c>
      <c r="B16" s="1">
        <v>48629.56</v>
      </c>
      <c r="C16" s="1">
        <v>41659.94</v>
      </c>
      <c r="D16" s="1">
        <v>47977.3</v>
      </c>
      <c r="E16" s="1">
        <v>53064.11</v>
      </c>
      <c r="F16" s="1">
        <v>46696.81</v>
      </c>
      <c r="G16" s="1">
        <v>52681.05</v>
      </c>
      <c r="H16" s="1">
        <v>34480.77</v>
      </c>
      <c r="I16" s="1">
        <v>38069.54</v>
      </c>
      <c r="J16" s="1">
        <v>54309.94</v>
      </c>
      <c r="K16" s="1">
        <v>50621.17</v>
      </c>
      <c r="L16" s="1">
        <v>48054.51</v>
      </c>
      <c r="M16" s="1">
        <v>45839.24</v>
      </c>
      <c r="N16" s="1">
        <f t="shared" si="0"/>
        <v>562083.94</v>
      </c>
    </row>
    <row r="17" spans="1:14" ht="12.75">
      <c r="A17" s="82" t="s">
        <v>21</v>
      </c>
      <c r="B17" s="1">
        <v>642360.25</v>
      </c>
      <c r="C17" s="1">
        <v>576373.76</v>
      </c>
      <c r="D17" s="1">
        <v>571467.87</v>
      </c>
      <c r="E17" s="1">
        <v>560986.86</v>
      </c>
      <c r="F17" s="1">
        <v>528601.86</v>
      </c>
      <c r="G17" s="1">
        <v>564709.1</v>
      </c>
      <c r="H17" s="1">
        <v>546732.06</v>
      </c>
      <c r="I17" s="1">
        <v>449864.01</v>
      </c>
      <c r="J17" s="1">
        <v>568999.24</v>
      </c>
      <c r="K17" s="1">
        <v>542050.2</v>
      </c>
      <c r="L17" s="1">
        <v>536780.94</v>
      </c>
      <c r="M17" s="1">
        <v>585068.62</v>
      </c>
      <c r="N17" s="1">
        <f t="shared" si="0"/>
        <v>6673994.7700000005</v>
      </c>
    </row>
    <row r="18" spans="1:14" ht="12.75">
      <c r="A18" s="82" t="s">
        <v>22</v>
      </c>
      <c r="B18" s="1">
        <v>89598.39</v>
      </c>
      <c r="C18" s="1">
        <v>85298.39</v>
      </c>
      <c r="D18" s="1">
        <v>147659.73</v>
      </c>
      <c r="E18" s="1">
        <v>100662.81</v>
      </c>
      <c r="F18" s="1">
        <v>52276.57</v>
      </c>
      <c r="G18" s="1">
        <v>60102.7</v>
      </c>
      <c r="H18" s="1">
        <v>97025.78</v>
      </c>
      <c r="I18" s="1">
        <v>41036.73</v>
      </c>
      <c r="J18" s="1">
        <v>52193.1</v>
      </c>
      <c r="K18" s="1">
        <v>49084.33</v>
      </c>
      <c r="L18" s="1">
        <v>12129.14</v>
      </c>
      <c r="M18" s="1">
        <v>50663.72</v>
      </c>
      <c r="N18" s="1">
        <f t="shared" si="0"/>
        <v>837731.3899999999</v>
      </c>
    </row>
    <row r="19" spans="1:14" ht="12.75">
      <c r="A19" s="82" t="s">
        <v>23</v>
      </c>
      <c r="B19" s="1">
        <v>74722</v>
      </c>
      <c r="C19" s="13">
        <v>113541.72</v>
      </c>
      <c r="D19" s="1">
        <v>86201.48</v>
      </c>
      <c r="E19" s="1">
        <v>58731.8</v>
      </c>
      <c r="F19" s="1">
        <v>162322.22</v>
      </c>
      <c r="G19" s="1">
        <v>82322.4</v>
      </c>
      <c r="H19" s="1">
        <v>49058.84</v>
      </c>
      <c r="I19" s="1">
        <v>38483.67</v>
      </c>
      <c r="J19" s="1">
        <v>49362.78</v>
      </c>
      <c r="K19" s="1">
        <v>56766.02</v>
      </c>
      <c r="L19" s="1">
        <v>74211.35</v>
      </c>
      <c r="M19" s="1">
        <v>76062.27</v>
      </c>
      <c r="N19" s="1">
        <f t="shared" si="0"/>
        <v>921786.55</v>
      </c>
    </row>
    <row r="20" spans="1:14" ht="12.75">
      <c r="A20" s="82" t="s">
        <v>24</v>
      </c>
      <c r="B20" s="1">
        <v>7964126.02</v>
      </c>
      <c r="C20" s="73">
        <v>8578031.49</v>
      </c>
      <c r="D20" s="1">
        <v>8268682.69</v>
      </c>
      <c r="E20" s="1">
        <v>7022543.18</v>
      </c>
      <c r="F20" s="1">
        <v>6778090.91</v>
      </c>
      <c r="G20" s="1">
        <v>8526672.26</v>
      </c>
      <c r="H20" s="1">
        <v>6162961.27</v>
      </c>
      <c r="I20" s="1">
        <v>5836190.64</v>
      </c>
      <c r="J20" s="1">
        <v>6596407.6</v>
      </c>
      <c r="K20" s="1">
        <v>6641585.88</v>
      </c>
      <c r="L20" s="1">
        <v>6865775.46</v>
      </c>
      <c r="M20" s="1">
        <v>7247066.25</v>
      </c>
      <c r="N20" s="1">
        <f t="shared" si="0"/>
        <v>86488133.64999999</v>
      </c>
    </row>
    <row r="21" spans="1:14" ht="13.5" thickBot="1">
      <c r="A21" s="82" t="s">
        <v>25</v>
      </c>
      <c r="B21" s="70">
        <v>259907.54</v>
      </c>
      <c r="C21" s="70">
        <v>237934.55</v>
      </c>
      <c r="D21" s="70">
        <v>283822.89</v>
      </c>
      <c r="E21" s="70">
        <v>791993.83</v>
      </c>
      <c r="F21" s="70">
        <v>216492.81</v>
      </c>
      <c r="G21" s="70">
        <v>230412.47</v>
      </c>
      <c r="H21" s="70">
        <v>151867.55</v>
      </c>
      <c r="I21" s="70">
        <v>174552.37</v>
      </c>
      <c r="J21" s="70">
        <v>182972.18</v>
      </c>
      <c r="K21" s="70">
        <v>204264.38</v>
      </c>
      <c r="L21" s="70">
        <v>216750.75</v>
      </c>
      <c r="M21" s="70">
        <v>214000.66</v>
      </c>
      <c r="N21" s="70">
        <f t="shared" si="0"/>
        <v>3164971.9800000004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8</v>
      </c>
      <c r="B23" s="1">
        <f>SUM(B5:B22)</f>
        <v>58441838.1</v>
      </c>
      <c r="C23" s="1">
        <f>SUM(C5:C22)</f>
        <v>61842175.01999999</v>
      </c>
      <c r="D23" s="1">
        <f aca="true" t="shared" si="1" ref="D23:K23">SUM(D5:D22)</f>
        <v>57570048.179999985</v>
      </c>
      <c r="E23" s="1">
        <f t="shared" si="1"/>
        <v>54549930.41</v>
      </c>
      <c r="F23" s="1">
        <f t="shared" si="1"/>
        <v>51689835.97</v>
      </c>
      <c r="G23" s="1">
        <f t="shared" si="1"/>
        <v>59352304.800000004</v>
      </c>
      <c r="H23" s="1">
        <f t="shared" si="1"/>
        <v>47010222.760000005</v>
      </c>
      <c r="I23" s="1">
        <f t="shared" si="1"/>
        <v>45352209.40999999</v>
      </c>
      <c r="J23" s="1">
        <f t="shared" si="1"/>
        <v>51108028.83000001</v>
      </c>
      <c r="K23" s="1">
        <f t="shared" si="1"/>
        <v>50153627.81000001</v>
      </c>
      <c r="L23" s="1">
        <f>SUM(L5:L22)</f>
        <v>50766664.29</v>
      </c>
      <c r="M23" s="1">
        <f>SUM(M5:M22)</f>
        <v>52194510.08</v>
      </c>
      <c r="N23" s="1">
        <f>SUM(N5:N22)</f>
        <v>640031395.6600001</v>
      </c>
    </row>
    <row r="24" spans="1:14" ht="12.75">
      <c r="A24" t="s">
        <v>244</v>
      </c>
      <c r="B24" s="1">
        <v>5660035.96</v>
      </c>
      <c r="C24" s="1">
        <v>5858784.86</v>
      </c>
      <c r="D24" s="1">
        <v>6941559.84</v>
      </c>
      <c r="E24" s="1">
        <v>8448330.18</v>
      </c>
      <c r="F24" s="1">
        <v>5777925.3</v>
      </c>
      <c r="G24" s="1">
        <v>6758434.83</v>
      </c>
      <c r="H24" s="1">
        <v>4680853.47</v>
      </c>
      <c r="I24" s="1">
        <v>4764519.87</v>
      </c>
      <c r="J24" s="1">
        <v>9774726.61</v>
      </c>
      <c r="K24" s="1">
        <v>5025476.61</v>
      </c>
      <c r="L24" s="1">
        <v>4387369.54</v>
      </c>
      <c r="M24" s="1">
        <v>5304770.46</v>
      </c>
      <c r="N24" s="1">
        <f>SUM(B24:M24)</f>
        <v>73382787.52999999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13.421875" style="0" customWidth="1"/>
    <col min="2" max="2" width="14.00390625" style="0" bestFit="1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22" t="s">
        <v>260</v>
      </c>
    </row>
    <row r="3" ht="12.75">
      <c r="N3" s="88" t="s">
        <v>252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88"/>
    </row>
    <row r="6" spans="1:14" ht="12.75">
      <c r="A6" t="s">
        <v>9</v>
      </c>
      <c r="B6" s="16">
        <v>92474.78</v>
      </c>
      <c r="C6" s="1">
        <v>93605.64</v>
      </c>
      <c r="D6" s="16">
        <v>103936.11</v>
      </c>
      <c r="E6" s="1">
        <v>91326.68</v>
      </c>
      <c r="F6" s="16">
        <v>74731.2</v>
      </c>
      <c r="G6" s="16">
        <v>114341.48</v>
      </c>
      <c r="H6" s="16">
        <v>61582.14</v>
      </c>
      <c r="I6" s="16">
        <v>60296.72</v>
      </c>
      <c r="J6" s="1">
        <v>93745.68</v>
      </c>
      <c r="K6" s="16">
        <v>64723.79</v>
      </c>
      <c r="L6" s="16">
        <v>71895.15</v>
      </c>
      <c r="M6" s="16">
        <v>74752.91</v>
      </c>
      <c r="N6" s="16">
        <f>SUM(B6:M6)</f>
        <v>997412.28</v>
      </c>
    </row>
    <row r="7" spans="1:14" ht="12.75">
      <c r="A7" t="s">
        <v>10</v>
      </c>
      <c r="B7" s="16">
        <v>35288.47</v>
      </c>
      <c r="C7" s="1">
        <v>43299.73</v>
      </c>
      <c r="D7" s="16">
        <v>56348.98</v>
      </c>
      <c r="E7" s="1">
        <v>45338.09</v>
      </c>
      <c r="F7" s="16">
        <v>43537.23</v>
      </c>
      <c r="G7" s="16">
        <v>74862.02</v>
      </c>
      <c r="H7" s="16">
        <v>32541.67</v>
      </c>
      <c r="I7" s="16">
        <v>25239.09</v>
      </c>
      <c r="J7" s="1">
        <v>39119.62</v>
      </c>
      <c r="K7" s="16">
        <v>30974.81</v>
      </c>
      <c r="L7" s="16">
        <v>30193.95</v>
      </c>
      <c r="M7" s="16">
        <v>44535.86</v>
      </c>
      <c r="N7" s="16">
        <f aca="true" t="shared" si="0" ref="N7:N22">SUM(B7:M7)</f>
        <v>501279.52</v>
      </c>
    </row>
    <row r="8" spans="1:14" ht="12.75">
      <c r="A8" t="s">
        <v>11</v>
      </c>
      <c r="B8" s="16">
        <v>3898802.9</v>
      </c>
      <c r="C8" s="1">
        <v>4032581.73</v>
      </c>
      <c r="D8" s="16">
        <v>4602037.48</v>
      </c>
      <c r="E8" s="1">
        <v>6364862.79</v>
      </c>
      <c r="F8" s="16">
        <v>3932870.01</v>
      </c>
      <c r="G8" s="16">
        <v>4588110.87</v>
      </c>
      <c r="H8" s="16">
        <v>3130322.91</v>
      </c>
      <c r="I8" s="16">
        <v>3119264.57</v>
      </c>
      <c r="J8" s="1">
        <v>8082180.66</v>
      </c>
      <c r="K8" s="16">
        <v>3464101.68</v>
      </c>
      <c r="L8" s="16">
        <v>2899179.75</v>
      </c>
      <c r="M8" s="16">
        <v>3560476.59</v>
      </c>
      <c r="N8" s="16">
        <f t="shared" si="0"/>
        <v>51674791.94</v>
      </c>
    </row>
    <row r="9" spans="1:14" ht="12.75">
      <c r="A9" t="s">
        <v>12</v>
      </c>
      <c r="B9" s="16">
        <v>86121.49</v>
      </c>
      <c r="C9" s="1">
        <v>105489.49</v>
      </c>
      <c r="D9" s="16">
        <v>103267.11</v>
      </c>
      <c r="E9" s="1">
        <v>80695.8</v>
      </c>
      <c r="F9" s="16">
        <v>68636.84</v>
      </c>
      <c r="G9" s="16">
        <v>107023.59</v>
      </c>
      <c r="H9" s="16">
        <v>88222.77</v>
      </c>
      <c r="I9" s="16">
        <v>61114.49</v>
      </c>
      <c r="J9" s="1">
        <v>77035.72</v>
      </c>
      <c r="K9" s="16">
        <v>73632.64</v>
      </c>
      <c r="L9" s="16">
        <v>42372.64</v>
      </c>
      <c r="M9" s="16">
        <v>85717.68</v>
      </c>
      <c r="N9" s="16">
        <f t="shared" si="0"/>
        <v>979330.26</v>
      </c>
    </row>
    <row r="10" spans="1:14" ht="12.75">
      <c r="A10" t="s">
        <v>13</v>
      </c>
      <c r="B10" s="16">
        <v>222139.52</v>
      </c>
      <c r="C10" s="1">
        <v>274183.18</v>
      </c>
      <c r="D10" s="16">
        <v>263755.23</v>
      </c>
      <c r="E10" s="1">
        <v>286662.89</v>
      </c>
      <c r="F10" s="16">
        <v>195488.02</v>
      </c>
      <c r="G10" s="16">
        <v>293212.79</v>
      </c>
      <c r="H10" s="16">
        <v>193370.56</v>
      </c>
      <c r="I10" s="16">
        <v>175846.83</v>
      </c>
      <c r="J10" s="1">
        <v>215720.13</v>
      </c>
      <c r="K10" s="16">
        <v>197345.34</v>
      </c>
      <c r="L10" s="16">
        <v>238532.92</v>
      </c>
      <c r="M10" s="16">
        <v>239622.87</v>
      </c>
      <c r="N10" s="16">
        <f t="shared" si="0"/>
        <v>2795880.28</v>
      </c>
    </row>
    <row r="11" spans="1:14" ht="12.75">
      <c r="A11" t="s">
        <v>14</v>
      </c>
      <c r="B11" s="16">
        <v>1434.51</v>
      </c>
      <c r="C11" s="1">
        <v>1183.58</v>
      </c>
      <c r="D11" s="16">
        <v>1772.02</v>
      </c>
      <c r="E11" s="1">
        <v>1635.11</v>
      </c>
      <c r="F11" s="16">
        <v>1322.06</v>
      </c>
      <c r="G11" s="16">
        <v>2594.23</v>
      </c>
      <c r="H11" s="16">
        <v>1877.19</v>
      </c>
      <c r="I11" s="16">
        <v>1778.42</v>
      </c>
      <c r="J11" s="1">
        <v>941.86</v>
      </c>
      <c r="K11" s="16">
        <v>2436.44</v>
      </c>
      <c r="L11" s="16">
        <v>1362.56</v>
      </c>
      <c r="M11" s="16">
        <v>1034.56</v>
      </c>
      <c r="N11" s="16">
        <f t="shared" si="0"/>
        <v>19372.540000000005</v>
      </c>
    </row>
    <row r="12" spans="1:14" ht="12.75">
      <c r="A12" t="s">
        <v>15</v>
      </c>
      <c r="B12" s="16">
        <v>82197.21</v>
      </c>
      <c r="C12" s="1">
        <v>104788.4</v>
      </c>
      <c r="D12" s="16">
        <v>64321.96</v>
      </c>
      <c r="E12" s="1">
        <v>97955.82</v>
      </c>
      <c r="F12" s="16">
        <v>65986.48</v>
      </c>
      <c r="G12" s="16">
        <v>81579.14</v>
      </c>
      <c r="H12" s="16">
        <v>45360.89</v>
      </c>
      <c r="I12" s="16">
        <v>62874.6</v>
      </c>
      <c r="J12" s="1">
        <v>64389.4</v>
      </c>
      <c r="K12" s="16">
        <v>95172.5</v>
      </c>
      <c r="L12" s="16">
        <v>77200.59</v>
      </c>
      <c r="M12" s="16">
        <v>59972.15</v>
      </c>
      <c r="N12" s="16">
        <f t="shared" si="0"/>
        <v>901799.14</v>
      </c>
    </row>
    <row r="13" spans="1:14" ht="12.75">
      <c r="A13" t="s">
        <v>16</v>
      </c>
      <c r="B13" s="16">
        <v>57829.98</v>
      </c>
      <c r="C13" s="1">
        <v>73931.32</v>
      </c>
      <c r="D13" s="16">
        <v>69385.35</v>
      </c>
      <c r="E13" s="1">
        <v>63720.27</v>
      </c>
      <c r="F13" s="16">
        <v>121339.45</v>
      </c>
      <c r="G13" s="16">
        <v>100023.29</v>
      </c>
      <c r="H13" s="16">
        <v>60569.76</v>
      </c>
      <c r="I13" s="16">
        <v>64721.67</v>
      </c>
      <c r="J13" s="1">
        <v>99836.66</v>
      </c>
      <c r="K13" s="16">
        <v>80529.63</v>
      </c>
      <c r="L13" s="16">
        <v>49424.77</v>
      </c>
      <c r="M13" s="16">
        <v>90031.38</v>
      </c>
      <c r="N13" s="16">
        <f t="shared" si="0"/>
        <v>931343.5300000001</v>
      </c>
    </row>
    <row r="14" spans="1:14" ht="12.75">
      <c r="A14" t="s">
        <v>17</v>
      </c>
      <c r="B14" s="16">
        <v>86479.84</v>
      </c>
      <c r="C14" s="1">
        <v>74328.26</v>
      </c>
      <c r="D14" s="16">
        <v>85077.35</v>
      </c>
      <c r="E14" s="1">
        <v>74800.23</v>
      </c>
      <c r="F14" s="16">
        <v>42744.36</v>
      </c>
      <c r="G14" s="16">
        <v>77842.76</v>
      </c>
      <c r="H14" s="16">
        <v>42667.81</v>
      </c>
      <c r="I14" s="16">
        <v>24184.31</v>
      </c>
      <c r="J14" s="1">
        <v>69042.68</v>
      </c>
      <c r="K14" s="16">
        <v>21534.78</v>
      </c>
      <c r="L14" s="16">
        <v>39139.41</v>
      </c>
      <c r="M14" s="16">
        <v>47927.66</v>
      </c>
      <c r="N14" s="16">
        <f t="shared" si="0"/>
        <v>685769.4500000001</v>
      </c>
    </row>
    <row r="15" spans="1:14" ht="12.75">
      <c r="A15" t="s">
        <v>18</v>
      </c>
      <c r="B15" s="16">
        <v>10658.63</v>
      </c>
      <c r="C15" s="1">
        <v>9885.94</v>
      </c>
      <c r="D15" s="16">
        <v>15242.8</v>
      </c>
      <c r="E15" s="1">
        <v>12404.17</v>
      </c>
      <c r="F15" s="16">
        <v>5024.43</v>
      </c>
      <c r="G15" s="16">
        <v>6148.52</v>
      </c>
      <c r="H15" s="16">
        <v>6555.03</v>
      </c>
      <c r="I15" s="16">
        <v>7614.76</v>
      </c>
      <c r="J15" s="1">
        <v>7980.24</v>
      </c>
      <c r="K15" s="16">
        <v>7248.24</v>
      </c>
      <c r="L15" s="16">
        <v>7379.33</v>
      </c>
      <c r="M15" s="16">
        <v>8946.5</v>
      </c>
      <c r="N15" s="16">
        <f t="shared" si="0"/>
        <v>105088.59</v>
      </c>
    </row>
    <row r="16" spans="1:14" ht="12.75">
      <c r="A16" t="s">
        <v>19</v>
      </c>
      <c r="B16" s="16">
        <v>46859.35</v>
      </c>
      <c r="C16" s="1">
        <v>50982.22</v>
      </c>
      <c r="D16" s="16">
        <v>49614.37</v>
      </c>
      <c r="E16" s="1">
        <v>52912.98</v>
      </c>
      <c r="F16" s="16">
        <v>42947.1</v>
      </c>
      <c r="G16" s="16">
        <v>74878.14</v>
      </c>
      <c r="H16" s="16">
        <v>69379.28</v>
      </c>
      <c r="I16" s="16">
        <v>35127.31</v>
      </c>
      <c r="J16" s="1">
        <v>33553.78</v>
      </c>
      <c r="K16" s="16">
        <v>43414.07</v>
      </c>
      <c r="L16" s="16">
        <v>33388.93</v>
      </c>
      <c r="M16" s="16">
        <v>39378.89</v>
      </c>
      <c r="N16" s="16">
        <f t="shared" si="0"/>
        <v>572436.42</v>
      </c>
    </row>
    <row r="17" spans="1:14" ht="12.75">
      <c r="A17" t="s">
        <v>20</v>
      </c>
      <c r="B17" s="16">
        <v>4616.33</v>
      </c>
      <c r="C17" s="1">
        <v>4852.35</v>
      </c>
      <c r="D17" s="16">
        <v>5338.56</v>
      </c>
      <c r="E17" s="1">
        <v>5436.66</v>
      </c>
      <c r="F17" s="16">
        <v>4653.45</v>
      </c>
      <c r="G17" s="16">
        <v>9696.67</v>
      </c>
      <c r="H17" s="16">
        <v>5183.48</v>
      </c>
      <c r="I17" s="16">
        <v>14084.64</v>
      </c>
      <c r="J17" s="1">
        <v>-1548.73</v>
      </c>
      <c r="K17" s="16">
        <v>9960.52</v>
      </c>
      <c r="L17" s="16">
        <v>8512.76</v>
      </c>
      <c r="M17" s="16">
        <v>20851.98</v>
      </c>
      <c r="N17" s="16">
        <f t="shared" si="0"/>
        <v>91638.66999999998</v>
      </c>
    </row>
    <row r="18" spans="1:14" ht="12.75">
      <c r="A18" t="s">
        <v>21</v>
      </c>
      <c r="B18" s="16">
        <v>68209.53</v>
      </c>
      <c r="C18" s="1">
        <v>55675.66</v>
      </c>
      <c r="D18" s="16">
        <v>69484.67</v>
      </c>
      <c r="E18" s="1">
        <v>67908.93</v>
      </c>
      <c r="F18" s="16">
        <v>70770.06</v>
      </c>
      <c r="G18" s="16">
        <v>64061.79</v>
      </c>
      <c r="H18" s="16">
        <v>64650.45</v>
      </c>
      <c r="I18" s="16">
        <v>62769.43</v>
      </c>
      <c r="J18" s="1">
        <v>82667.32</v>
      </c>
      <c r="K18" s="16">
        <v>62952.98</v>
      </c>
      <c r="L18" s="16">
        <v>57490.7</v>
      </c>
      <c r="M18" s="16">
        <v>62863.55</v>
      </c>
      <c r="N18" s="16">
        <f t="shared" si="0"/>
        <v>789505.07</v>
      </c>
    </row>
    <row r="19" spans="1:14" ht="12.75">
      <c r="A19" t="s">
        <v>22</v>
      </c>
      <c r="B19" s="16">
        <v>27671.37</v>
      </c>
      <c r="C19" s="1">
        <v>21352.54</v>
      </c>
      <c r="D19" s="16">
        <v>23934.04</v>
      </c>
      <c r="E19" s="1">
        <v>23281.89</v>
      </c>
      <c r="F19" s="16">
        <v>24851.42</v>
      </c>
      <c r="G19" s="16">
        <v>22215.2</v>
      </c>
      <c r="H19" s="16">
        <v>17634.09</v>
      </c>
      <c r="I19" s="16">
        <v>18426.85</v>
      </c>
      <c r="J19" s="1">
        <v>24597.99</v>
      </c>
      <c r="K19" s="16">
        <v>16811.75</v>
      </c>
      <c r="L19" s="16">
        <v>20186.14</v>
      </c>
      <c r="M19" s="16">
        <v>24976.63</v>
      </c>
      <c r="N19" s="16">
        <f t="shared" si="0"/>
        <v>265939.91000000003</v>
      </c>
    </row>
    <row r="20" spans="1:14" ht="12.75">
      <c r="A20" t="s">
        <v>23</v>
      </c>
      <c r="B20" s="16">
        <v>7090.61</v>
      </c>
      <c r="C20" s="13">
        <v>13049.28</v>
      </c>
      <c r="D20" s="16">
        <v>16998.54</v>
      </c>
      <c r="E20" s="1">
        <v>19347.78</v>
      </c>
      <c r="F20" s="16">
        <v>11306.09</v>
      </c>
      <c r="G20" s="16">
        <v>16630.19</v>
      </c>
      <c r="H20" s="16">
        <v>13224.43</v>
      </c>
      <c r="I20" s="16">
        <v>985.65</v>
      </c>
      <c r="J20" s="1">
        <v>15982</v>
      </c>
      <c r="K20" s="16">
        <v>-1647.33</v>
      </c>
      <c r="L20" s="16">
        <v>7017</v>
      </c>
      <c r="M20" s="16">
        <v>-16353.78</v>
      </c>
      <c r="N20" s="16">
        <f t="shared" si="0"/>
        <v>103630.46</v>
      </c>
    </row>
    <row r="21" spans="1:14" ht="12.75">
      <c r="A21" t="s">
        <v>24</v>
      </c>
      <c r="B21" s="16">
        <v>867017.93</v>
      </c>
      <c r="C21" s="73">
        <v>840929.84</v>
      </c>
      <c r="D21" s="16">
        <v>1361791.28</v>
      </c>
      <c r="E21" s="1">
        <v>1058274.34</v>
      </c>
      <c r="F21" s="16">
        <v>1009080.62</v>
      </c>
      <c r="G21" s="16">
        <v>1058046.24</v>
      </c>
      <c r="H21" s="16">
        <v>818001.98</v>
      </c>
      <c r="I21" s="16">
        <v>991001.62</v>
      </c>
      <c r="J21" s="1">
        <v>813772.26</v>
      </c>
      <c r="K21" s="16">
        <v>807549.67</v>
      </c>
      <c r="L21" s="16">
        <v>761614.98</v>
      </c>
      <c r="M21" s="16">
        <v>908799.45</v>
      </c>
      <c r="N21" s="16">
        <f t="shared" si="0"/>
        <v>11295880.21</v>
      </c>
    </row>
    <row r="22" spans="1:14" ht="13.5" thickBot="1">
      <c r="A22" t="s">
        <v>25</v>
      </c>
      <c r="B22" s="79">
        <v>65143.51</v>
      </c>
      <c r="C22" s="70">
        <v>58665.7</v>
      </c>
      <c r="D22" s="79">
        <v>49253.99</v>
      </c>
      <c r="E22" s="70">
        <v>101765.75</v>
      </c>
      <c r="F22" s="37">
        <v>62636.48</v>
      </c>
      <c r="G22" s="37">
        <v>67167.91</v>
      </c>
      <c r="H22" s="37">
        <v>29709.03</v>
      </c>
      <c r="I22" s="37">
        <v>39188.91</v>
      </c>
      <c r="J22" s="37">
        <v>55709.34</v>
      </c>
      <c r="K22" s="37">
        <v>48735.1</v>
      </c>
      <c r="L22" s="37">
        <v>42477.96</v>
      </c>
      <c r="M22" s="37">
        <v>51235.58</v>
      </c>
      <c r="N22" s="37">
        <f t="shared" si="0"/>
        <v>671689.2599999999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6">
        <f>SUM(B6:B23)</f>
        <v>5660035.96</v>
      </c>
      <c r="C24" s="16">
        <f>SUM(C6:C23)</f>
        <v>5858784.86</v>
      </c>
      <c r="D24" s="16">
        <f>SUM(D6:D23)</f>
        <v>6941559.839999999</v>
      </c>
      <c r="E24" s="16">
        <f aca="true" t="shared" si="1" ref="E24:N24">SUM(E6:E23)</f>
        <v>8448330.18</v>
      </c>
      <c r="F24" s="16">
        <f t="shared" si="1"/>
        <v>5777925.3</v>
      </c>
      <c r="G24" s="16">
        <f t="shared" si="1"/>
        <v>6758434.83</v>
      </c>
      <c r="H24" s="16">
        <f t="shared" si="1"/>
        <v>4680853.47</v>
      </c>
      <c r="I24" s="16">
        <f t="shared" si="1"/>
        <v>4764519.87</v>
      </c>
      <c r="J24" s="16">
        <f t="shared" si="1"/>
        <v>9774726.61</v>
      </c>
      <c r="K24" s="16">
        <f t="shared" si="1"/>
        <v>5025476.609999999</v>
      </c>
      <c r="L24" s="16">
        <f t="shared" si="1"/>
        <v>4387369.54</v>
      </c>
      <c r="M24" s="16">
        <f t="shared" si="1"/>
        <v>5304770.46</v>
      </c>
      <c r="N24" s="16">
        <f t="shared" si="1"/>
        <v>73382787.53000002</v>
      </c>
    </row>
    <row r="25" spans="2:14" ht="12.75">
      <c r="B25" s="16"/>
      <c r="D25" s="16"/>
      <c r="E25" s="16"/>
      <c r="F25" s="16"/>
      <c r="G25" s="16"/>
      <c r="H25" s="16"/>
      <c r="I25" s="16"/>
      <c r="M25" s="16"/>
      <c r="N25" s="16"/>
    </row>
    <row r="26" ht="12.75">
      <c r="N26" s="1"/>
    </row>
    <row r="38" ht="12.75">
      <c r="A38" t="str">
        <f ca="1">CELL("filename")</f>
        <v>S:\Div - Adm Svc\Distribution &amp; Statistics\Acct Tech\Monthly Roll\[GROSS COMP FY2009.xls]FEB</v>
      </c>
    </row>
  </sheetData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14" t="s">
        <v>253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357771.47</v>
      </c>
      <c r="C6" s="16">
        <v>366765.99</v>
      </c>
      <c r="D6" s="1">
        <v>366267.29</v>
      </c>
      <c r="E6" s="16">
        <v>342472.79</v>
      </c>
      <c r="F6" s="16">
        <v>312650.36</v>
      </c>
      <c r="G6" s="16">
        <v>374265.3</v>
      </c>
      <c r="H6" s="1">
        <v>289815.15</v>
      </c>
      <c r="I6" s="16">
        <v>259547.91</v>
      </c>
      <c r="J6" s="16">
        <v>346683.08</v>
      </c>
      <c r="K6" s="1">
        <v>277557.66</v>
      </c>
      <c r="L6" s="16">
        <v>309707.32</v>
      </c>
      <c r="M6" s="16">
        <v>334755.1</v>
      </c>
      <c r="N6" s="16">
        <f>SUM(B6:M6)</f>
        <v>3938259.42</v>
      </c>
    </row>
    <row r="7" spans="1:14" ht="12.75">
      <c r="A7" t="s">
        <v>10</v>
      </c>
      <c r="B7" s="1">
        <v>119700</v>
      </c>
      <c r="C7" s="1">
        <v>132548.46</v>
      </c>
      <c r="D7" s="1">
        <v>183612.42</v>
      </c>
      <c r="E7" s="1">
        <v>158872.65</v>
      </c>
      <c r="F7" s="1">
        <v>108265</v>
      </c>
      <c r="G7" s="1">
        <v>149037.66</v>
      </c>
      <c r="H7" s="1">
        <v>90863.75</v>
      </c>
      <c r="I7" s="1">
        <v>123534.71</v>
      </c>
      <c r="J7" s="1">
        <v>125496.74</v>
      </c>
      <c r="K7" s="1">
        <v>101544.94</v>
      </c>
      <c r="L7" s="1">
        <v>103160.59</v>
      </c>
      <c r="M7" s="1">
        <v>106833.37</v>
      </c>
      <c r="N7" s="16">
        <f aca="true" t="shared" si="0" ref="N7:N22">SUM(B7:M7)</f>
        <v>1503470.29</v>
      </c>
    </row>
    <row r="8" spans="1:14" ht="12.75">
      <c r="A8" t="s">
        <v>11</v>
      </c>
      <c r="B8" s="1">
        <v>13479422.43</v>
      </c>
      <c r="C8" s="1">
        <v>14411690.55</v>
      </c>
      <c r="D8" s="1">
        <v>13359964.96</v>
      </c>
      <c r="E8" s="1">
        <v>13138580.69</v>
      </c>
      <c r="F8" s="1">
        <v>12185062.62</v>
      </c>
      <c r="G8" s="1">
        <v>13910356.7</v>
      </c>
      <c r="H8" s="1">
        <v>10959091.41</v>
      </c>
      <c r="I8" s="1">
        <v>10739621.97</v>
      </c>
      <c r="J8" s="1">
        <v>12870334.55</v>
      </c>
      <c r="K8" s="1">
        <v>11712336.58</v>
      </c>
      <c r="L8" s="1">
        <v>11654107.32</v>
      </c>
      <c r="M8" s="1">
        <v>11981547.16</v>
      </c>
      <c r="N8" s="16">
        <f t="shared" si="0"/>
        <v>150402116.93999997</v>
      </c>
    </row>
    <row r="9" spans="1:14" ht="12.75">
      <c r="A9" t="s">
        <v>12</v>
      </c>
      <c r="B9" s="1">
        <v>305711.64</v>
      </c>
      <c r="C9" s="1">
        <v>293883.62</v>
      </c>
      <c r="D9" s="1">
        <v>276176.95</v>
      </c>
      <c r="E9" s="1">
        <v>269652</v>
      </c>
      <c r="F9" s="1">
        <v>229288.65</v>
      </c>
      <c r="G9" s="1">
        <v>299806.19</v>
      </c>
      <c r="H9" s="1">
        <v>207598.01</v>
      </c>
      <c r="I9" s="1">
        <v>194772.3</v>
      </c>
      <c r="J9" s="1">
        <v>238620.33</v>
      </c>
      <c r="K9" s="1">
        <v>210392.13</v>
      </c>
      <c r="L9" s="1">
        <v>224669.66</v>
      </c>
      <c r="M9" s="1">
        <v>240758.03</v>
      </c>
      <c r="N9" s="16">
        <f t="shared" si="0"/>
        <v>2991329.51</v>
      </c>
    </row>
    <row r="10" spans="1:14" ht="12.75">
      <c r="A10" t="s">
        <v>13</v>
      </c>
      <c r="B10" s="1">
        <v>438302.91</v>
      </c>
      <c r="C10" s="1">
        <v>422661.1</v>
      </c>
      <c r="D10" s="1">
        <v>460008.21</v>
      </c>
      <c r="E10" s="1">
        <v>457268.27</v>
      </c>
      <c r="F10" s="1">
        <v>426099.88</v>
      </c>
      <c r="G10" s="1">
        <v>432519.79</v>
      </c>
      <c r="H10" s="1">
        <v>378789.9</v>
      </c>
      <c r="I10" s="1">
        <v>350828.39</v>
      </c>
      <c r="J10" s="1">
        <v>444861.59</v>
      </c>
      <c r="K10" s="1">
        <v>425843.91</v>
      </c>
      <c r="L10" s="1">
        <v>401427.22</v>
      </c>
      <c r="M10" s="1">
        <v>439217.05</v>
      </c>
      <c r="N10" s="16">
        <f t="shared" si="0"/>
        <v>5077828.22</v>
      </c>
    </row>
    <row r="11" spans="1:14" ht="12.75">
      <c r="A11" t="s">
        <v>14</v>
      </c>
      <c r="B11" s="1">
        <v>6957.03</v>
      </c>
      <c r="C11" s="1">
        <v>4070.51</v>
      </c>
      <c r="D11" s="1">
        <v>4549.37</v>
      </c>
      <c r="E11" s="1">
        <v>3240.46</v>
      </c>
      <c r="F11" s="1">
        <v>3585.18</v>
      </c>
      <c r="G11" s="1">
        <v>2482.55</v>
      </c>
      <c r="H11" s="1">
        <v>2506.04</v>
      </c>
      <c r="I11" s="1">
        <v>1761.91</v>
      </c>
      <c r="J11" s="1">
        <v>2586.61</v>
      </c>
      <c r="K11" s="1">
        <v>14293.81</v>
      </c>
      <c r="L11" s="1">
        <v>1499.32</v>
      </c>
      <c r="M11" s="1">
        <v>2150.65</v>
      </c>
      <c r="N11" s="16">
        <f t="shared" si="0"/>
        <v>49683.44</v>
      </c>
    </row>
    <row r="12" spans="1:14" ht="12.75">
      <c r="A12" t="s">
        <v>15</v>
      </c>
      <c r="B12" s="1">
        <v>138241.71</v>
      </c>
      <c r="C12" s="1">
        <v>119136.61</v>
      </c>
      <c r="D12" s="1">
        <v>126277.11</v>
      </c>
      <c r="E12" s="1">
        <v>97999.61</v>
      </c>
      <c r="F12" s="1">
        <v>81002.37</v>
      </c>
      <c r="G12" s="1">
        <v>104422.84</v>
      </c>
      <c r="H12" s="1">
        <v>89917.39</v>
      </c>
      <c r="I12" s="1">
        <v>77670.46</v>
      </c>
      <c r="J12" s="1">
        <v>94025.66</v>
      </c>
      <c r="K12" s="1">
        <v>71683.53</v>
      </c>
      <c r="L12" s="1">
        <v>79853.66</v>
      </c>
      <c r="M12" s="1">
        <v>90679.61</v>
      </c>
      <c r="N12" s="16">
        <f t="shared" si="0"/>
        <v>1170910.56</v>
      </c>
    </row>
    <row r="13" spans="1:14" ht="12.75">
      <c r="A13" t="s">
        <v>16</v>
      </c>
      <c r="B13" s="1">
        <v>173232.16</v>
      </c>
      <c r="C13" s="1">
        <v>214074.12</v>
      </c>
      <c r="D13" s="1">
        <v>229651.51</v>
      </c>
      <c r="E13" s="1">
        <v>243842.02</v>
      </c>
      <c r="F13" s="1">
        <v>194156.51</v>
      </c>
      <c r="G13" s="1">
        <v>177688.15</v>
      </c>
      <c r="H13" s="1">
        <v>183586.77</v>
      </c>
      <c r="I13" s="1">
        <v>145503.46</v>
      </c>
      <c r="J13" s="1">
        <v>200011.28</v>
      </c>
      <c r="K13" s="1">
        <v>171796.86</v>
      </c>
      <c r="L13" s="1">
        <v>217690.02</v>
      </c>
      <c r="M13" s="1">
        <v>251768.99</v>
      </c>
      <c r="N13" s="16">
        <f t="shared" si="0"/>
        <v>2403001.8499999996</v>
      </c>
    </row>
    <row r="14" spans="1:14" ht="12.75">
      <c r="A14" t="s">
        <v>17</v>
      </c>
      <c r="B14" s="1">
        <v>113817.41</v>
      </c>
      <c r="C14" s="1">
        <v>73521.95</v>
      </c>
      <c r="D14" s="1">
        <v>92855.93</v>
      </c>
      <c r="E14" s="1">
        <v>90648.04</v>
      </c>
      <c r="F14" s="1">
        <v>105371.7</v>
      </c>
      <c r="G14" s="1">
        <v>101681.71</v>
      </c>
      <c r="H14" s="1">
        <v>93452.95</v>
      </c>
      <c r="I14" s="1">
        <v>88585.51</v>
      </c>
      <c r="J14" s="1">
        <v>119976.38</v>
      </c>
      <c r="K14" s="1">
        <v>112730.22</v>
      </c>
      <c r="L14" s="1">
        <v>82071.53</v>
      </c>
      <c r="M14" s="1">
        <v>83931.88</v>
      </c>
      <c r="N14" s="16">
        <f t="shared" si="0"/>
        <v>1158645.21</v>
      </c>
    </row>
    <row r="15" spans="1:14" ht="12.75">
      <c r="A15" t="s">
        <v>18</v>
      </c>
      <c r="B15" s="1">
        <v>11690.46</v>
      </c>
      <c r="C15" s="1">
        <v>11427.89</v>
      </c>
      <c r="D15" s="1">
        <v>11701.71</v>
      </c>
      <c r="E15" s="1">
        <v>11989.28</v>
      </c>
      <c r="F15" s="1">
        <v>9787.12</v>
      </c>
      <c r="G15" s="1">
        <v>13429.99</v>
      </c>
      <c r="H15" s="1">
        <v>8716.16</v>
      </c>
      <c r="I15" s="1">
        <v>7359.02</v>
      </c>
      <c r="J15" s="1">
        <v>12777.93</v>
      </c>
      <c r="K15" s="1">
        <v>9061.56</v>
      </c>
      <c r="L15" s="1">
        <v>9380.95</v>
      </c>
      <c r="M15" s="1">
        <v>9910.5</v>
      </c>
      <c r="N15" s="16">
        <f t="shared" si="0"/>
        <v>127232.56999999999</v>
      </c>
    </row>
    <row r="16" spans="1:14" ht="12.75">
      <c r="A16" t="s">
        <v>19</v>
      </c>
      <c r="B16" s="1">
        <v>182324.74</v>
      </c>
      <c r="C16" s="1">
        <v>178491.33</v>
      </c>
      <c r="D16" s="1">
        <v>196033.94</v>
      </c>
      <c r="E16" s="1">
        <v>175010.41</v>
      </c>
      <c r="F16" s="1">
        <v>153827.9</v>
      </c>
      <c r="G16" s="1">
        <v>164395.92</v>
      </c>
      <c r="H16" s="1">
        <v>116833.25</v>
      </c>
      <c r="I16" s="1">
        <v>118648.48</v>
      </c>
      <c r="J16" s="1">
        <v>167745.35</v>
      </c>
      <c r="K16" s="1">
        <v>142358.69</v>
      </c>
      <c r="L16" s="1">
        <v>137022.75</v>
      </c>
      <c r="M16" s="1">
        <v>156407.91</v>
      </c>
      <c r="N16" s="16">
        <f t="shared" si="0"/>
        <v>1889100.67</v>
      </c>
    </row>
    <row r="17" spans="1:14" ht="12.75">
      <c r="A17" t="s">
        <v>20</v>
      </c>
      <c r="B17" s="1">
        <v>16379.48</v>
      </c>
      <c r="C17" s="1">
        <v>14504.07</v>
      </c>
      <c r="D17" s="1">
        <v>16787.31</v>
      </c>
      <c r="E17" s="1">
        <v>18886.7</v>
      </c>
      <c r="F17" s="1">
        <v>15889.4</v>
      </c>
      <c r="G17" s="1">
        <v>18044.62</v>
      </c>
      <c r="H17" s="1">
        <v>11900.55</v>
      </c>
      <c r="I17" s="1">
        <v>12968.01</v>
      </c>
      <c r="J17" s="1">
        <v>19835.78</v>
      </c>
      <c r="K17" s="1">
        <v>16796.32</v>
      </c>
      <c r="L17" s="1">
        <v>15638.49</v>
      </c>
      <c r="M17" s="1">
        <v>15259.55</v>
      </c>
      <c r="N17" s="16">
        <f t="shared" si="0"/>
        <v>192890.27999999997</v>
      </c>
    </row>
    <row r="18" spans="1:14" ht="12.75">
      <c r="A18" t="s">
        <v>21</v>
      </c>
      <c r="B18" s="1">
        <v>209586.59</v>
      </c>
      <c r="C18" s="1">
        <v>191864.29</v>
      </c>
      <c r="D18" s="1">
        <v>195676.05</v>
      </c>
      <c r="E18" s="1">
        <v>199765.38</v>
      </c>
      <c r="F18" s="1">
        <v>177917.65</v>
      </c>
      <c r="G18" s="1">
        <v>192863.54</v>
      </c>
      <c r="H18" s="1">
        <v>177829.2</v>
      </c>
      <c r="I18" s="1">
        <v>150612.28</v>
      </c>
      <c r="J18" s="1">
        <v>208301.86</v>
      </c>
      <c r="K18" s="1">
        <v>178023.92</v>
      </c>
      <c r="L18" s="1">
        <v>173481.39</v>
      </c>
      <c r="M18" s="1">
        <v>191835.57</v>
      </c>
      <c r="N18" s="16">
        <f t="shared" si="0"/>
        <v>2247757.7199999997</v>
      </c>
    </row>
    <row r="19" spans="1:14" ht="12.75">
      <c r="A19" t="s">
        <v>22</v>
      </c>
      <c r="B19" s="1">
        <v>29596.22</v>
      </c>
      <c r="C19" s="1">
        <v>28525.98</v>
      </c>
      <c r="D19" s="1">
        <v>47005.2</v>
      </c>
      <c r="E19" s="1">
        <v>34752.04</v>
      </c>
      <c r="F19" s="1">
        <v>19094.74</v>
      </c>
      <c r="G19" s="1">
        <v>22045.68</v>
      </c>
      <c r="H19" s="1">
        <v>30966.68</v>
      </c>
      <c r="I19" s="1">
        <v>15151.66</v>
      </c>
      <c r="J19" s="1">
        <v>21964.93</v>
      </c>
      <c r="K19" s="1">
        <v>17630.31</v>
      </c>
      <c r="L19" s="1">
        <v>6675.48</v>
      </c>
      <c r="M19" s="1">
        <v>18294.86</v>
      </c>
      <c r="N19" s="16">
        <f t="shared" si="0"/>
        <v>291703.77999999997</v>
      </c>
    </row>
    <row r="20" spans="1:14" ht="12.75">
      <c r="A20" t="s">
        <v>23</v>
      </c>
      <c r="B20" s="1">
        <v>23735.05</v>
      </c>
      <c r="C20" s="1">
        <v>34841.1</v>
      </c>
      <c r="D20" s="1">
        <v>27573.7</v>
      </c>
      <c r="E20" s="1">
        <v>20429.27</v>
      </c>
      <c r="F20" s="1">
        <v>48629.49</v>
      </c>
      <c r="G20" s="1">
        <v>26391.77</v>
      </c>
      <c r="H20" s="1">
        <v>16020.51</v>
      </c>
      <c r="I20" s="1">
        <v>13049.85</v>
      </c>
      <c r="J20" s="1">
        <v>18383.55</v>
      </c>
      <c r="K20" s="1">
        <v>18368.52</v>
      </c>
      <c r="L20" s="1">
        <v>23033.21</v>
      </c>
      <c r="M20" s="1">
        <v>23983.24</v>
      </c>
      <c r="N20" s="16">
        <f t="shared" si="0"/>
        <v>294439.25999999995</v>
      </c>
    </row>
    <row r="21" spans="1:14" ht="12.75">
      <c r="A21" t="s">
        <v>24</v>
      </c>
      <c r="B21" s="1">
        <v>2506303.78</v>
      </c>
      <c r="C21" s="1">
        <v>2689390.18</v>
      </c>
      <c r="D21" s="1">
        <v>2648990.73</v>
      </c>
      <c r="E21" s="1">
        <v>2358933.09</v>
      </c>
      <c r="F21" s="1">
        <v>2174630.19</v>
      </c>
      <c r="G21" s="1">
        <v>2713862.42</v>
      </c>
      <c r="H21" s="1">
        <v>1957431.63</v>
      </c>
      <c r="I21" s="1">
        <v>1867229.53</v>
      </c>
      <c r="J21" s="1">
        <v>2300055.08</v>
      </c>
      <c r="K21" s="1">
        <v>2105319.53</v>
      </c>
      <c r="L21" s="1">
        <v>2139381.99</v>
      </c>
      <c r="M21" s="1">
        <v>2288268.34</v>
      </c>
      <c r="N21" s="16">
        <f t="shared" si="0"/>
        <v>27749796.490000006</v>
      </c>
    </row>
    <row r="22" spans="1:14" ht="12.75">
      <c r="A22" t="s">
        <v>25</v>
      </c>
      <c r="B22" s="1">
        <v>79386.17</v>
      </c>
      <c r="C22" s="1">
        <v>73368.56</v>
      </c>
      <c r="D22" s="1">
        <v>87448.38</v>
      </c>
      <c r="E22" s="1">
        <v>232990.83</v>
      </c>
      <c r="F22" s="1">
        <v>67169.7</v>
      </c>
      <c r="G22" s="1">
        <v>72113.59</v>
      </c>
      <c r="H22" s="1">
        <v>47745.09</v>
      </c>
      <c r="I22" s="1">
        <v>54261.22</v>
      </c>
      <c r="J22" s="1">
        <v>61605.63</v>
      </c>
      <c r="K22" s="1">
        <v>62983.83</v>
      </c>
      <c r="L22" s="1">
        <v>65865.56</v>
      </c>
      <c r="M22" s="1">
        <v>65996.21</v>
      </c>
      <c r="N22" s="16">
        <f t="shared" si="0"/>
        <v>970934.7699999998</v>
      </c>
    </row>
    <row r="23" ht="12.75">
      <c r="B23" s="17"/>
    </row>
    <row r="24" spans="1:14" ht="12.75">
      <c r="A24" t="s">
        <v>8</v>
      </c>
      <c r="B24" s="18">
        <f aca="true" t="shared" si="1" ref="B24:M24">SUM(B6:B23)</f>
        <v>18192159.250000007</v>
      </c>
      <c r="C24" s="18">
        <f t="shared" si="1"/>
        <v>19260766.309999995</v>
      </c>
      <c r="D24" s="18">
        <f t="shared" si="1"/>
        <v>18330580.77</v>
      </c>
      <c r="E24" s="18">
        <f t="shared" si="1"/>
        <v>17855333.529999994</v>
      </c>
      <c r="F24" s="18">
        <f t="shared" si="1"/>
        <v>16312428.459999997</v>
      </c>
      <c r="G24" s="18">
        <f t="shared" si="1"/>
        <v>18775408.419999998</v>
      </c>
      <c r="H24" s="18">
        <f>SUM(H6:H23)</f>
        <v>14663064.439999998</v>
      </c>
      <c r="I24" s="18">
        <f t="shared" si="1"/>
        <v>14221106.670000002</v>
      </c>
      <c r="J24" s="18">
        <f t="shared" si="1"/>
        <v>17253266.33</v>
      </c>
      <c r="K24" s="18">
        <f t="shared" si="1"/>
        <v>15648722.32</v>
      </c>
      <c r="L24" s="18">
        <f t="shared" si="1"/>
        <v>15644666.460000003</v>
      </c>
      <c r="M24" s="18">
        <f t="shared" si="1"/>
        <v>16301598.020000003</v>
      </c>
      <c r="N24" s="18">
        <f>SUM(N6:N22)</f>
        <v>202459100.97999996</v>
      </c>
    </row>
    <row r="26" spans="1:14" ht="12.75">
      <c r="A26" s="19" t="s">
        <v>39</v>
      </c>
      <c r="B26" s="1">
        <v>137554.19</v>
      </c>
      <c r="C26" s="1">
        <v>145693.7</v>
      </c>
      <c r="D26" s="1">
        <v>138628.39</v>
      </c>
      <c r="E26" s="1">
        <v>135173.79</v>
      </c>
      <c r="F26" s="1">
        <v>123622.44</v>
      </c>
      <c r="G26" s="1">
        <v>142263.01</v>
      </c>
      <c r="H26" s="1">
        <v>110963.71</v>
      </c>
      <c r="I26" s="1">
        <v>107615.76</v>
      </c>
      <c r="J26" s="1">
        <v>130559.02</v>
      </c>
      <c r="K26" s="1">
        <v>118454.08</v>
      </c>
      <c r="L26" s="1">
        <v>118432.76</v>
      </c>
      <c r="M26" s="1">
        <v>123421.75</v>
      </c>
      <c r="N26" s="1">
        <f>SUM(B26:M26)</f>
        <v>1532382.6</v>
      </c>
    </row>
    <row r="27" spans="1:14" ht="12.75">
      <c r="A27" s="19" t="s">
        <v>263</v>
      </c>
      <c r="B27" s="1">
        <v>19445.89</v>
      </c>
      <c r="C27" s="1">
        <v>26082.45</v>
      </c>
      <c r="D27" s="1">
        <v>21640.38</v>
      </c>
      <c r="E27" s="1">
        <v>39142.97</v>
      </c>
      <c r="F27" s="1">
        <v>52800.67</v>
      </c>
      <c r="G27" s="1">
        <v>57434.69</v>
      </c>
      <c r="H27" s="1">
        <v>28203.7</v>
      </c>
      <c r="I27" s="1">
        <v>26394.74</v>
      </c>
      <c r="J27" s="1">
        <v>31376.96</v>
      </c>
      <c r="K27" s="1">
        <v>31838.32</v>
      </c>
      <c r="L27" s="1">
        <v>33620.28</v>
      </c>
      <c r="M27" s="1">
        <v>38044.52</v>
      </c>
      <c r="N27" s="1">
        <f>SUM(B27:M27)</f>
        <v>406025.57000000007</v>
      </c>
    </row>
    <row r="28" spans="13:14" ht="13.5" thickBot="1">
      <c r="M28" s="20" t="s">
        <v>40</v>
      </c>
      <c r="N28" s="21">
        <f>N24+N26+N27</f>
        <v>204397509.14999995</v>
      </c>
    </row>
    <row r="29" ht="13.5" thickTop="1">
      <c r="C29" s="19"/>
    </row>
    <row r="39" ht="12.75">
      <c r="A39" t="str">
        <f ca="1">CELL("filename")</f>
        <v>S:\Div - Adm Svc\Distribution &amp; Statistics\Acct Tech\Monthly Roll\[GROSS COMP FY2009.xls]FEB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9" width="14.00390625" style="0" bestFit="1" customWidth="1"/>
    <col min="10" max="13" width="13.8515625" style="0" bestFit="1" customWidth="1"/>
    <col min="14" max="14" width="16.00390625" style="0" bestFit="1" customWidth="1"/>
  </cols>
  <sheetData>
    <row r="2" ht="20.25">
      <c r="A2" s="22" t="s">
        <v>255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5" spans="2:4" ht="12.75">
      <c r="B5" s="16"/>
      <c r="C5" s="16"/>
      <c r="D5" s="16"/>
    </row>
    <row r="6" spans="1:14" ht="12.75">
      <c r="A6" t="s">
        <v>9</v>
      </c>
      <c r="B6" s="16">
        <v>1221173.06</v>
      </c>
      <c r="C6" s="16">
        <v>1244524.34</v>
      </c>
      <c r="D6" s="1">
        <v>1249290.8</v>
      </c>
      <c r="E6" s="16">
        <v>1165251.26</v>
      </c>
      <c r="F6" s="16">
        <v>1051987.26</v>
      </c>
      <c r="G6" s="16">
        <v>1274082.71</v>
      </c>
      <c r="H6" s="16">
        <v>968635.25</v>
      </c>
      <c r="I6" s="16">
        <v>853471.06</v>
      </c>
      <c r="J6" s="16">
        <v>1168697.79</v>
      </c>
      <c r="K6" s="5">
        <v>926546.03</v>
      </c>
      <c r="L6" s="16">
        <v>1041064.58</v>
      </c>
      <c r="M6" s="16">
        <v>1135245.86</v>
      </c>
      <c r="N6" s="16">
        <f>SUM(B6:M6)</f>
        <v>13299970</v>
      </c>
    </row>
    <row r="7" spans="1:14" ht="12.75">
      <c r="A7" t="s">
        <v>10</v>
      </c>
      <c r="B7" s="16">
        <v>391217.34</v>
      </c>
      <c r="C7" s="16">
        <v>435305.39</v>
      </c>
      <c r="D7" s="1">
        <v>631087.57</v>
      </c>
      <c r="E7" s="16">
        <v>539143.02</v>
      </c>
      <c r="F7" s="16">
        <v>347932.78</v>
      </c>
      <c r="G7" s="16">
        <v>495916.25</v>
      </c>
      <c r="H7" s="16">
        <v>287059.33</v>
      </c>
      <c r="I7" s="16">
        <v>409499.54</v>
      </c>
      <c r="J7" s="16">
        <v>398834.22</v>
      </c>
      <c r="K7" s="5">
        <v>325774.73</v>
      </c>
      <c r="L7" s="16">
        <v>333313.93</v>
      </c>
      <c r="M7" s="16">
        <v>345016.84</v>
      </c>
      <c r="N7" s="16">
        <f aca="true" t="shared" si="0" ref="N7:N22">SUM(B7:M7)</f>
        <v>4940100.9399999995</v>
      </c>
    </row>
    <row r="8" spans="1:14" ht="12.75">
      <c r="A8" t="s">
        <v>11</v>
      </c>
      <c r="B8" s="16">
        <v>46470823.77333334</v>
      </c>
      <c r="C8" s="16">
        <v>49428911.61333334</v>
      </c>
      <c r="D8" s="1">
        <v>45887887.133333325</v>
      </c>
      <c r="E8" s="16">
        <v>45631122.833333336</v>
      </c>
      <c r="F8" s="16">
        <v>41637878.68333332</v>
      </c>
      <c r="G8" s="16">
        <v>47795939.97333333</v>
      </c>
      <c r="H8" s="16">
        <v>37058652.39333334</v>
      </c>
      <c r="I8" s="16">
        <v>36207812.073333316</v>
      </c>
      <c r="J8" s="16">
        <v>44237833.463333346</v>
      </c>
      <c r="K8" s="5">
        <v>39901081.46333335</v>
      </c>
      <c r="L8" s="16">
        <v>39543488.22333334</v>
      </c>
      <c r="M8" s="16">
        <v>40833602.56333333</v>
      </c>
      <c r="N8" s="16">
        <f t="shared" si="0"/>
        <v>514635034.19000006</v>
      </c>
    </row>
    <row r="9" spans="1:14" ht="12.75">
      <c r="A9" t="s">
        <v>12</v>
      </c>
      <c r="B9" s="16">
        <v>1394592.8766666667</v>
      </c>
      <c r="C9" s="16">
        <v>1394592.8766666667</v>
      </c>
      <c r="D9" s="1">
        <v>1394592.8766666667</v>
      </c>
      <c r="E9" s="16">
        <v>1394592.8766666667</v>
      </c>
      <c r="F9" s="16">
        <v>1394592.8766666667</v>
      </c>
      <c r="G9" s="16">
        <v>1394592.8766666667</v>
      </c>
      <c r="H9" s="16">
        <v>1394592.8766666667</v>
      </c>
      <c r="I9" s="16">
        <v>1394592.8766666667</v>
      </c>
      <c r="J9" s="16">
        <v>1394592.8766666667</v>
      </c>
      <c r="K9" s="5">
        <v>1394592.8766666667</v>
      </c>
      <c r="L9" s="16">
        <v>1394592.8766666667</v>
      </c>
      <c r="M9" s="16">
        <v>1394592.8766666667</v>
      </c>
      <c r="N9" s="16">
        <f t="shared" si="0"/>
        <v>16735114.520000001</v>
      </c>
    </row>
    <row r="10" spans="1:14" ht="12.75">
      <c r="A10" t="s">
        <v>13</v>
      </c>
      <c r="B10" s="16">
        <v>1541397.66</v>
      </c>
      <c r="C10" s="16">
        <v>1471655.65</v>
      </c>
      <c r="D10" s="1">
        <v>1631223.78</v>
      </c>
      <c r="E10" s="16">
        <v>1649563.98</v>
      </c>
      <c r="F10" s="16">
        <v>1498654.31</v>
      </c>
      <c r="G10" s="16">
        <v>1516748.84</v>
      </c>
      <c r="H10" s="16">
        <v>1311317.67</v>
      </c>
      <c r="I10" s="16">
        <v>1213886.3</v>
      </c>
      <c r="J10" s="16">
        <v>1599421.99</v>
      </c>
      <c r="K10" s="5">
        <v>1484558.79</v>
      </c>
      <c r="L10" s="16">
        <v>1391004.28</v>
      </c>
      <c r="M10" s="16">
        <v>1541006.51</v>
      </c>
      <c r="N10" s="16">
        <f t="shared" si="0"/>
        <v>17850439.76</v>
      </c>
    </row>
    <row r="11" spans="1:14" ht="12.75">
      <c r="A11" t="s">
        <v>14</v>
      </c>
      <c r="B11" s="16">
        <v>97313.12416666666</v>
      </c>
      <c r="C11" s="16">
        <v>97313.12416666666</v>
      </c>
      <c r="D11" s="1">
        <v>97313.12416666666</v>
      </c>
      <c r="E11" s="16">
        <v>97313.12416666666</v>
      </c>
      <c r="F11" s="16">
        <v>97313.12416666666</v>
      </c>
      <c r="G11" s="16">
        <v>97313.12416666666</v>
      </c>
      <c r="H11" s="16">
        <v>97313.12416666666</v>
      </c>
      <c r="I11" s="16">
        <v>97313.12416666666</v>
      </c>
      <c r="J11" s="16">
        <v>97313.12416666666</v>
      </c>
      <c r="K11" s="5">
        <v>97313.12416666666</v>
      </c>
      <c r="L11" s="16">
        <v>97313.12416666666</v>
      </c>
      <c r="M11" s="16">
        <v>97313.12416666666</v>
      </c>
      <c r="N11" s="16">
        <f t="shared" si="0"/>
        <v>1167757.49</v>
      </c>
    </row>
    <row r="12" spans="1:14" ht="12.75">
      <c r="A12" t="s">
        <v>15</v>
      </c>
      <c r="B12" s="16">
        <v>518492.14</v>
      </c>
      <c r="C12" s="16">
        <v>444227.12</v>
      </c>
      <c r="D12" s="1">
        <v>482451.66</v>
      </c>
      <c r="E12" s="16">
        <v>386349.8</v>
      </c>
      <c r="F12" s="16">
        <v>303507</v>
      </c>
      <c r="G12" s="16">
        <v>395146.05</v>
      </c>
      <c r="H12" s="16">
        <v>330369.8</v>
      </c>
      <c r="I12" s="16">
        <v>285359.93</v>
      </c>
      <c r="J12" s="16">
        <v>375928.37</v>
      </c>
      <c r="K12" s="5">
        <v>264686.25</v>
      </c>
      <c r="L12" s="16">
        <v>291106.58</v>
      </c>
      <c r="M12" s="16">
        <v>336390.2</v>
      </c>
      <c r="N12" s="16">
        <f t="shared" si="0"/>
        <v>4414014.899999999</v>
      </c>
    </row>
    <row r="13" spans="1:14" ht="12.75">
      <c r="A13" t="s">
        <v>16</v>
      </c>
      <c r="B13" s="16">
        <v>613525.96</v>
      </c>
      <c r="C13" s="16">
        <v>762642.79</v>
      </c>
      <c r="D13" s="1">
        <v>834295.82</v>
      </c>
      <c r="E13" s="16">
        <v>910631.15</v>
      </c>
      <c r="F13" s="16">
        <v>694139.77</v>
      </c>
      <c r="G13" s="16">
        <v>630154.18</v>
      </c>
      <c r="H13" s="16">
        <v>647142.41</v>
      </c>
      <c r="I13" s="16">
        <v>506249.95</v>
      </c>
      <c r="J13" s="16">
        <v>737972.12</v>
      </c>
      <c r="K13" s="5">
        <v>605703.15</v>
      </c>
      <c r="L13" s="16">
        <v>769889.93</v>
      </c>
      <c r="M13" s="16">
        <v>905913.01</v>
      </c>
      <c r="N13" s="16">
        <f t="shared" si="0"/>
        <v>8618260.24</v>
      </c>
    </row>
    <row r="14" spans="1:14" ht="12.75">
      <c r="A14" t="s">
        <v>17</v>
      </c>
      <c r="B14" s="16">
        <v>243823.88</v>
      </c>
      <c r="C14" s="16">
        <v>243823.88</v>
      </c>
      <c r="D14" s="1">
        <v>243823.88</v>
      </c>
      <c r="E14" s="16">
        <v>243823.88</v>
      </c>
      <c r="F14" s="16">
        <v>243823.88</v>
      </c>
      <c r="G14" s="16">
        <v>243823.88</v>
      </c>
      <c r="H14" s="16">
        <v>243823.88</v>
      </c>
      <c r="I14" s="16">
        <v>243823.88</v>
      </c>
      <c r="J14" s="16">
        <v>243823.88</v>
      </c>
      <c r="K14" s="5">
        <v>243823.88</v>
      </c>
      <c r="L14" s="16">
        <v>243823.88</v>
      </c>
      <c r="M14" s="16">
        <v>243823.88</v>
      </c>
      <c r="N14" s="16">
        <f t="shared" si="0"/>
        <v>2925886.559999999</v>
      </c>
    </row>
    <row r="15" spans="1:14" ht="12.75">
      <c r="A15" t="s">
        <v>18</v>
      </c>
      <c r="B15" s="16">
        <v>117551.86166666668</v>
      </c>
      <c r="C15" s="16">
        <v>117551.86166666668</v>
      </c>
      <c r="D15" s="1">
        <v>117551.86166666668</v>
      </c>
      <c r="E15" s="16">
        <v>117551.86166666668</v>
      </c>
      <c r="F15" s="16">
        <v>117551.86166666668</v>
      </c>
      <c r="G15" s="16">
        <v>117551.86166666668</v>
      </c>
      <c r="H15" s="16">
        <v>117551.86166666668</v>
      </c>
      <c r="I15" s="16">
        <v>117551.86166666668</v>
      </c>
      <c r="J15" s="16">
        <v>117551.86166666668</v>
      </c>
      <c r="K15" s="5">
        <v>117551.86166666668</v>
      </c>
      <c r="L15" s="16">
        <v>117551.86166666668</v>
      </c>
      <c r="M15" s="16">
        <v>117551.86166666668</v>
      </c>
      <c r="N15" s="16">
        <f t="shared" si="0"/>
        <v>1410622.3399999999</v>
      </c>
    </row>
    <row r="16" spans="1:14" ht="12.75">
      <c r="A16" t="s">
        <v>19</v>
      </c>
      <c r="B16" s="16">
        <v>1036521.7075</v>
      </c>
      <c r="C16" s="16">
        <v>1036521.7075</v>
      </c>
      <c r="D16" s="1">
        <v>1036521.7075</v>
      </c>
      <c r="E16" s="16">
        <v>1036521.7075</v>
      </c>
      <c r="F16" s="16">
        <v>1036521.7075</v>
      </c>
      <c r="G16" s="16">
        <v>1036521.7075</v>
      </c>
      <c r="H16" s="16">
        <v>1036521.7075</v>
      </c>
      <c r="I16" s="16">
        <v>1036521.7075</v>
      </c>
      <c r="J16" s="16">
        <v>1036521.7075</v>
      </c>
      <c r="K16" s="5">
        <v>1036521.7075</v>
      </c>
      <c r="L16" s="16">
        <v>1036521.7075</v>
      </c>
      <c r="M16" s="16">
        <v>1036521.7075</v>
      </c>
      <c r="N16" s="16">
        <f t="shared" si="0"/>
        <v>12438260.489999996</v>
      </c>
    </row>
    <row r="17" spans="1:14" ht="12.75">
      <c r="A17" t="s">
        <v>20</v>
      </c>
      <c r="B17" s="16">
        <v>155933.67333333334</v>
      </c>
      <c r="C17" s="16">
        <v>155933.67333333334</v>
      </c>
      <c r="D17" s="1">
        <v>155933.67333333334</v>
      </c>
      <c r="E17" s="16">
        <v>155933.67333333334</v>
      </c>
      <c r="F17" s="16">
        <v>155933.67333333334</v>
      </c>
      <c r="G17" s="16">
        <v>155933.67333333334</v>
      </c>
      <c r="H17" s="16">
        <v>155933.67333333334</v>
      </c>
      <c r="I17" s="16">
        <v>155933.67333333334</v>
      </c>
      <c r="J17" s="16">
        <v>155933.67333333334</v>
      </c>
      <c r="K17" s="5">
        <v>155933.67333333334</v>
      </c>
      <c r="L17" s="16">
        <v>155933.67333333334</v>
      </c>
      <c r="M17" s="16">
        <v>155933.67333333334</v>
      </c>
      <c r="N17" s="16">
        <f t="shared" si="0"/>
        <v>1871204.08</v>
      </c>
    </row>
    <row r="18" spans="1:14" ht="12.75">
      <c r="A18" t="s">
        <v>21</v>
      </c>
      <c r="B18" s="16">
        <v>687501.41</v>
      </c>
      <c r="C18" s="16">
        <v>614035.62</v>
      </c>
      <c r="D18" s="1">
        <v>624355.91</v>
      </c>
      <c r="E18" s="16">
        <v>635440.61</v>
      </c>
      <c r="F18" s="16">
        <v>567805.71</v>
      </c>
      <c r="G18" s="16">
        <v>612000.13</v>
      </c>
      <c r="H18" s="16">
        <v>574191.52</v>
      </c>
      <c r="I18" s="16">
        <v>473126.61</v>
      </c>
      <c r="J18" s="16">
        <v>655428.59</v>
      </c>
      <c r="K18" s="5">
        <v>573720.76</v>
      </c>
      <c r="L18" s="16">
        <v>559578.23</v>
      </c>
      <c r="M18" s="16">
        <v>621300.97</v>
      </c>
      <c r="N18" s="16">
        <f t="shared" si="0"/>
        <v>7198486.069999999</v>
      </c>
    </row>
    <row r="19" spans="1:14" ht="12.75">
      <c r="A19" t="s">
        <v>22</v>
      </c>
      <c r="B19" s="16">
        <v>184815.55833333335</v>
      </c>
      <c r="C19" s="16">
        <v>184815.55833333335</v>
      </c>
      <c r="D19" s="1">
        <v>184815.55833333335</v>
      </c>
      <c r="E19" s="16">
        <v>184815.55833333335</v>
      </c>
      <c r="F19" s="16">
        <v>184815.55833333335</v>
      </c>
      <c r="G19" s="16">
        <v>184815.55833333335</v>
      </c>
      <c r="H19" s="16">
        <v>184815.55833333335</v>
      </c>
      <c r="I19" s="16">
        <v>184815.55833333335</v>
      </c>
      <c r="J19" s="16">
        <v>184815.55833333335</v>
      </c>
      <c r="K19" s="5">
        <v>184815.55833333335</v>
      </c>
      <c r="L19" s="16">
        <v>184815.55833333335</v>
      </c>
      <c r="M19" s="16">
        <v>184815.55833333335</v>
      </c>
      <c r="N19" s="16">
        <f t="shared" si="0"/>
        <v>2217786.7</v>
      </c>
    </row>
    <row r="20" spans="1:14" ht="12.75">
      <c r="A20" t="s">
        <v>23</v>
      </c>
      <c r="B20" s="16">
        <v>153722.82749999998</v>
      </c>
      <c r="C20" s="16">
        <v>153722.82749999998</v>
      </c>
      <c r="D20" s="1">
        <v>153722.82749999998</v>
      </c>
      <c r="E20" s="16">
        <v>153722.82749999998</v>
      </c>
      <c r="F20" s="16">
        <v>153722.82749999998</v>
      </c>
      <c r="G20" s="16">
        <v>153722.82749999998</v>
      </c>
      <c r="H20" s="16">
        <v>153722.82749999998</v>
      </c>
      <c r="I20" s="16">
        <v>153722.82749999998</v>
      </c>
      <c r="J20" s="16">
        <v>153722.82749999998</v>
      </c>
      <c r="K20" s="5">
        <v>153722.82749999998</v>
      </c>
      <c r="L20" s="16">
        <v>153722.82749999998</v>
      </c>
      <c r="M20" s="16">
        <v>153722.82749999998</v>
      </c>
      <c r="N20" s="16">
        <f t="shared" si="0"/>
        <v>1844673.9299999995</v>
      </c>
    </row>
    <row r="21" spans="1:14" ht="12.75">
      <c r="A21" t="s">
        <v>24</v>
      </c>
      <c r="B21" s="16">
        <v>8523796.22</v>
      </c>
      <c r="C21" s="16">
        <v>9138543.88</v>
      </c>
      <c r="D21" s="1">
        <v>9033930.26</v>
      </c>
      <c r="E21" s="16">
        <v>7954569.72</v>
      </c>
      <c r="F21" s="16">
        <v>7280789.18</v>
      </c>
      <c r="G21" s="16">
        <v>9240730.32</v>
      </c>
      <c r="H21" s="16">
        <v>6472494.24</v>
      </c>
      <c r="I21" s="16">
        <v>6137981.78</v>
      </c>
      <c r="J21" s="16">
        <v>7598383</v>
      </c>
      <c r="K21" s="5">
        <v>7029636.16</v>
      </c>
      <c r="L21" s="16">
        <v>7157367.6</v>
      </c>
      <c r="M21" s="16">
        <v>7695865.33</v>
      </c>
      <c r="N21" s="16">
        <f t="shared" si="0"/>
        <v>93264087.68999998</v>
      </c>
    </row>
    <row r="22" spans="1:14" ht="12.75">
      <c r="A22" t="s">
        <v>25</v>
      </c>
      <c r="B22" s="16">
        <v>268391.78750000003</v>
      </c>
      <c r="C22" s="16">
        <v>268391.78750000003</v>
      </c>
      <c r="D22" s="16">
        <v>268391.78750000003</v>
      </c>
      <c r="E22" s="16">
        <v>268391.78750000003</v>
      </c>
      <c r="F22" s="16">
        <v>268391.78750000003</v>
      </c>
      <c r="G22" s="16">
        <v>268391.78750000003</v>
      </c>
      <c r="H22" s="16">
        <v>268391.78750000003</v>
      </c>
      <c r="I22" s="16">
        <v>268391.78750000003</v>
      </c>
      <c r="J22" s="16">
        <v>268391.78750000003</v>
      </c>
      <c r="K22" s="72">
        <v>268391.78750000003</v>
      </c>
      <c r="L22" s="16">
        <v>268391.78750000003</v>
      </c>
      <c r="M22" s="16">
        <v>268391.78750000003</v>
      </c>
      <c r="N22" s="16">
        <f t="shared" si="0"/>
        <v>3220701.4500000007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8">
        <f>SUM(B6:B23)</f>
        <v>63620594.86</v>
      </c>
      <c r="C24" s="18">
        <f aca="true" t="shared" si="1" ref="C24:M24">SUM(C6:C23)</f>
        <v>67192513.69999999</v>
      </c>
      <c r="D24" s="18">
        <f t="shared" si="1"/>
        <v>64027190.22999998</v>
      </c>
      <c r="E24" s="18">
        <f t="shared" si="1"/>
        <v>62524739.669999994</v>
      </c>
      <c r="F24" s="18">
        <f t="shared" si="1"/>
        <v>57035361.989999995</v>
      </c>
      <c r="G24" s="18">
        <f t="shared" si="1"/>
        <v>65613385.75</v>
      </c>
      <c r="H24" s="18">
        <f t="shared" si="1"/>
        <v>51302529.910000004</v>
      </c>
      <c r="I24" s="18">
        <f t="shared" si="1"/>
        <v>49740054.539999984</v>
      </c>
      <c r="J24" s="18">
        <f t="shared" si="1"/>
        <v>60425166.84000001</v>
      </c>
      <c r="K24" s="18">
        <f t="shared" si="1"/>
        <v>54764374.63000002</v>
      </c>
      <c r="L24" s="18">
        <f t="shared" si="1"/>
        <v>54739480.65</v>
      </c>
      <c r="M24" s="18">
        <f t="shared" si="1"/>
        <v>57067008.58</v>
      </c>
      <c r="N24" s="18">
        <f>SUM(N6:N22)</f>
        <v>708052401.3500001</v>
      </c>
    </row>
    <row r="26" spans="1:14" ht="12.75">
      <c r="A26" s="19" t="s">
        <v>39</v>
      </c>
      <c r="B26" s="16">
        <v>481279.2</v>
      </c>
      <c r="C26" s="16">
        <v>508446.18</v>
      </c>
      <c r="D26" s="16">
        <v>484417.79</v>
      </c>
      <c r="E26" s="16">
        <v>473520.92</v>
      </c>
      <c r="F26" s="16">
        <v>432399.28</v>
      </c>
      <c r="G26" s="16">
        <v>497353.88</v>
      </c>
      <c r="H26" s="16">
        <v>388546.32</v>
      </c>
      <c r="I26" s="16">
        <v>376674.74</v>
      </c>
      <c r="J26" s="16">
        <v>457588.6</v>
      </c>
      <c r="K26" s="16">
        <v>414729.79</v>
      </c>
      <c r="L26" s="16">
        <v>414553.18</v>
      </c>
      <c r="M26" s="16">
        <v>432271.96</v>
      </c>
      <c r="N26" s="16">
        <f>SUM(B26:M26)</f>
        <v>5361781.839999999</v>
      </c>
    </row>
    <row r="27" spans="1:14" ht="12.75">
      <c r="A27" s="19" t="s">
        <v>263</v>
      </c>
      <c r="B27" s="16">
        <v>68685.62</v>
      </c>
      <c r="C27" s="16">
        <v>91869.65</v>
      </c>
      <c r="D27" s="16">
        <v>77428.96</v>
      </c>
      <c r="E27" s="16">
        <v>137863.34</v>
      </c>
      <c r="F27" s="16">
        <v>185474.67</v>
      </c>
      <c r="G27" s="16">
        <v>203112.93</v>
      </c>
      <c r="H27" s="16">
        <v>115101.2</v>
      </c>
      <c r="I27" s="16">
        <v>106557.24</v>
      </c>
      <c r="J27" s="16">
        <v>129056.29</v>
      </c>
      <c r="K27" s="16">
        <v>118197.8</v>
      </c>
      <c r="L27" s="16">
        <v>119720.67</v>
      </c>
      <c r="M27" s="16">
        <v>136984.1</v>
      </c>
      <c r="N27" s="16">
        <f>SUM(B27:M27)</f>
        <v>1490052.47</v>
      </c>
    </row>
    <row r="28" spans="7:14" ht="12.75">
      <c r="G28" s="16"/>
      <c r="K28" s="23" t="s">
        <v>41</v>
      </c>
      <c r="L28" s="24"/>
      <c r="M28" s="24"/>
      <c r="N28" s="25">
        <f>N24+N26+N27</f>
        <v>714904235.6600002</v>
      </c>
    </row>
    <row r="29" spans="11:14" ht="15">
      <c r="K29" s="26" t="s">
        <v>42</v>
      </c>
      <c r="L29" s="20"/>
      <c r="M29" s="20"/>
      <c r="N29" s="27">
        <v>0</v>
      </c>
    </row>
    <row r="30" spans="11:14" ht="13.5" thickBot="1">
      <c r="K30" s="28" t="s">
        <v>43</v>
      </c>
      <c r="L30" s="29"/>
      <c r="M30" s="29"/>
      <c r="N30" s="30">
        <f>SUM(N28:N29)</f>
        <v>714904235.6600002</v>
      </c>
    </row>
    <row r="31" ht="13.5" thickTop="1"/>
    <row r="39" ht="12.75">
      <c r="A39" t="str">
        <f ca="1">CELL("filename")</f>
        <v>S:\Div - Adm Svc\Distribution &amp; Statistics\Acct Tech\Monthly Roll\[GROSS COMP FY2009.xls]FEB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31" t="s">
        <v>256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21012.61</v>
      </c>
      <c r="C6" s="16">
        <v>25669.06</v>
      </c>
      <c r="D6" s="1">
        <v>28830.16</v>
      </c>
      <c r="E6" s="16">
        <v>23325.17</v>
      </c>
      <c r="F6" s="1">
        <v>25972.52</v>
      </c>
      <c r="G6" s="16">
        <v>24110.93</v>
      </c>
      <c r="H6" s="16">
        <v>22800.66</v>
      </c>
      <c r="I6" s="1">
        <v>23838.17</v>
      </c>
      <c r="J6" s="16">
        <v>23094.07</v>
      </c>
      <c r="K6" s="16">
        <v>23561.11</v>
      </c>
      <c r="L6" s="16">
        <v>20064.91</v>
      </c>
      <c r="M6" s="16">
        <v>22676.13</v>
      </c>
      <c r="N6" s="16">
        <f>SUM(B6:M6)</f>
        <v>284955.5</v>
      </c>
    </row>
    <row r="7" spans="1:14" ht="12.75">
      <c r="A7" t="s">
        <v>10</v>
      </c>
      <c r="B7" s="16">
        <v>9897.84</v>
      </c>
      <c r="C7" s="16">
        <v>12091.22</v>
      </c>
      <c r="D7" s="1">
        <v>13580.24</v>
      </c>
      <c r="E7" s="16">
        <v>10987.15</v>
      </c>
      <c r="F7" s="1">
        <v>12234.17</v>
      </c>
      <c r="G7" s="16">
        <v>11357.28</v>
      </c>
      <c r="H7" s="16">
        <v>10740.09</v>
      </c>
      <c r="I7" s="1">
        <v>11228.8</v>
      </c>
      <c r="J7" s="16">
        <v>10878.29</v>
      </c>
      <c r="K7" s="16">
        <v>11098.29</v>
      </c>
      <c r="L7" s="16">
        <v>9398.81</v>
      </c>
      <c r="M7" s="16">
        <v>10621.96</v>
      </c>
      <c r="N7" s="16">
        <f aca="true" t="shared" si="0" ref="N7:N21">SUM(B7:M7)</f>
        <v>134114.13999999998</v>
      </c>
    </row>
    <row r="8" spans="1:14" ht="12.75">
      <c r="A8" t="s">
        <v>11</v>
      </c>
      <c r="B8" s="16">
        <v>711420.63</v>
      </c>
      <c r="C8" s="16">
        <v>869073.46</v>
      </c>
      <c r="D8" s="1">
        <v>976098.6</v>
      </c>
      <c r="E8" s="16">
        <v>789716.73</v>
      </c>
      <c r="F8" s="1">
        <v>879347.62</v>
      </c>
      <c r="G8" s="16">
        <v>816320.21</v>
      </c>
      <c r="H8" s="16">
        <v>771958.58</v>
      </c>
      <c r="I8" s="1">
        <v>807085.23</v>
      </c>
      <c r="J8" s="16">
        <v>781892.49</v>
      </c>
      <c r="K8" s="16">
        <v>797704.85</v>
      </c>
      <c r="L8" s="16">
        <v>685452.25</v>
      </c>
      <c r="M8" s="16">
        <v>774656</v>
      </c>
      <c r="N8" s="16">
        <f t="shared" si="0"/>
        <v>9660726.65</v>
      </c>
    </row>
    <row r="9" spans="1:14" ht="12.75">
      <c r="A9" t="s">
        <v>12</v>
      </c>
      <c r="B9" s="16">
        <v>19063.25</v>
      </c>
      <c r="C9" s="16">
        <v>23287.72</v>
      </c>
      <c r="D9" s="1">
        <v>26155.57</v>
      </c>
      <c r="E9" s="16">
        <v>21161.28</v>
      </c>
      <c r="F9" s="1">
        <v>23563.03</v>
      </c>
      <c r="G9" s="16">
        <v>21874.15</v>
      </c>
      <c r="H9" s="16">
        <v>20685.43</v>
      </c>
      <c r="I9" s="1">
        <v>21626.68</v>
      </c>
      <c r="J9" s="16">
        <v>20951.62</v>
      </c>
      <c r="K9" s="16">
        <v>21375.33</v>
      </c>
      <c r="L9" s="16">
        <v>18159.79</v>
      </c>
      <c r="M9" s="16">
        <v>20523.08</v>
      </c>
      <c r="N9" s="16">
        <f t="shared" si="0"/>
        <v>258426.93</v>
      </c>
    </row>
    <row r="10" spans="1:14" ht="12.75">
      <c r="A10" t="s">
        <v>13</v>
      </c>
      <c r="B10" s="16">
        <v>18359.23</v>
      </c>
      <c r="C10" s="16">
        <v>22427.68</v>
      </c>
      <c r="D10" s="1">
        <v>25189.62</v>
      </c>
      <c r="E10" s="16">
        <v>20379.77</v>
      </c>
      <c r="F10" s="1">
        <v>22692.82</v>
      </c>
      <c r="G10" s="16">
        <v>21066.31</v>
      </c>
      <c r="H10" s="16">
        <v>19921.5</v>
      </c>
      <c r="I10" s="1">
        <v>20827.99</v>
      </c>
      <c r="J10" s="16">
        <v>20177.86</v>
      </c>
      <c r="K10" s="16">
        <v>20585.92</v>
      </c>
      <c r="L10" s="16">
        <v>17612.88</v>
      </c>
      <c r="M10" s="16">
        <v>19905</v>
      </c>
      <c r="N10" s="16">
        <f t="shared" si="0"/>
        <v>249146.57999999996</v>
      </c>
    </row>
    <row r="11" spans="1:14" ht="12.75">
      <c r="A11" t="s">
        <v>14</v>
      </c>
      <c r="B11" s="16">
        <v>449.93</v>
      </c>
      <c r="C11" s="16">
        <v>549.64</v>
      </c>
      <c r="D11" s="1">
        <v>617.33</v>
      </c>
      <c r="E11" s="16">
        <v>499.45</v>
      </c>
      <c r="F11" s="1">
        <v>556.14</v>
      </c>
      <c r="G11" s="16">
        <v>516.28</v>
      </c>
      <c r="H11" s="16">
        <v>488.22</v>
      </c>
      <c r="I11" s="1">
        <v>510.44</v>
      </c>
      <c r="J11" s="16">
        <v>494.5</v>
      </c>
      <c r="K11" s="16">
        <v>504.5</v>
      </c>
      <c r="L11" s="16">
        <v>431.95</v>
      </c>
      <c r="M11" s="16">
        <v>488.17</v>
      </c>
      <c r="N11" s="16">
        <f t="shared" si="0"/>
        <v>6106.549999999999</v>
      </c>
    </row>
    <row r="12" spans="1:14" ht="12.75">
      <c r="A12" t="s">
        <v>15</v>
      </c>
      <c r="B12" s="16">
        <v>530.75</v>
      </c>
      <c r="C12" s="16">
        <v>648.36</v>
      </c>
      <c r="D12" s="1">
        <v>728.21</v>
      </c>
      <c r="E12" s="16">
        <v>589.16</v>
      </c>
      <c r="F12" s="1">
        <v>656.03</v>
      </c>
      <c r="G12" s="16">
        <v>609.01</v>
      </c>
      <c r="H12" s="16">
        <v>575.91</v>
      </c>
      <c r="I12" s="1">
        <v>602.12</v>
      </c>
      <c r="J12" s="16">
        <v>583.32</v>
      </c>
      <c r="K12" s="16">
        <v>595.12</v>
      </c>
      <c r="L12" s="16">
        <v>540.99</v>
      </c>
      <c r="M12" s="16">
        <v>611.39</v>
      </c>
      <c r="N12" s="16">
        <f t="shared" si="0"/>
        <v>7270.37</v>
      </c>
    </row>
    <row r="13" spans="1:14" ht="12.75">
      <c r="A13" t="s">
        <v>16</v>
      </c>
      <c r="B13" s="16">
        <v>6571.38</v>
      </c>
      <c r="C13" s="16">
        <v>8027.61</v>
      </c>
      <c r="D13" s="1">
        <v>9016.2</v>
      </c>
      <c r="E13" s="16">
        <v>7294.6</v>
      </c>
      <c r="F13" s="1">
        <v>8122.51</v>
      </c>
      <c r="G13" s="16">
        <v>7540.33</v>
      </c>
      <c r="H13" s="16">
        <v>7130.56</v>
      </c>
      <c r="I13" s="1">
        <v>7455.03</v>
      </c>
      <c r="J13" s="16">
        <v>7222.32</v>
      </c>
      <c r="K13" s="16">
        <v>7368.38</v>
      </c>
      <c r="L13" s="16">
        <v>6275.16</v>
      </c>
      <c r="M13" s="16">
        <v>7091.8</v>
      </c>
      <c r="N13" s="16">
        <f t="shared" si="0"/>
        <v>89115.88000000002</v>
      </c>
    </row>
    <row r="14" spans="1:14" ht="12.75">
      <c r="A14" t="s">
        <v>17</v>
      </c>
      <c r="B14" s="16">
        <v>2092.05</v>
      </c>
      <c r="C14" s="16">
        <v>2555.66</v>
      </c>
      <c r="D14" s="1">
        <v>2870.38</v>
      </c>
      <c r="E14" s="16">
        <v>2322.29</v>
      </c>
      <c r="F14" s="1">
        <v>2585.87</v>
      </c>
      <c r="G14" s="16">
        <v>2400.53</v>
      </c>
      <c r="H14" s="16">
        <v>2270.07</v>
      </c>
      <c r="I14" s="1">
        <v>2373.37</v>
      </c>
      <c r="J14" s="16">
        <v>2299.28</v>
      </c>
      <c r="K14" s="16">
        <v>2345.78</v>
      </c>
      <c r="L14" s="16">
        <v>2052.12</v>
      </c>
      <c r="M14" s="16">
        <v>2319.19</v>
      </c>
      <c r="N14" s="16">
        <f t="shared" si="0"/>
        <v>28486.589999999997</v>
      </c>
    </row>
    <row r="15" spans="1:14" ht="12.75">
      <c r="A15" t="s">
        <v>18</v>
      </c>
      <c r="B15" s="16">
        <v>1523.08</v>
      </c>
      <c r="C15" s="16">
        <v>1860.6</v>
      </c>
      <c r="D15" s="1">
        <v>2089.73</v>
      </c>
      <c r="E15" s="16">
        <v>1690.7</v>
      </c>
      <c r="F15" s="1">
        <v>1882.59</v>
      </c>
      <c r="G15" s="16">
        <v>1747.66</v>
      </c>
      <c r="H15" s="16">
        <v>1652.69</v>
      </c>
      <c r="I15" s="1">
        <v>1727.89</v>
      </c>
      <c r="J15" s="16">
        <v>1673.95</v>
      </c>
      <c r="K15" s="16">
        <v>1707.81</v>
      </c>
      <c r="L15" s="16">
        <v>1516.02</v>
      </c>
      <c r="M15" s="16">
        <v>1713.31</v>
      </c>
      <c r="N15" s="16">
        <f t="shared" si="0"/>
        <v>20786.030000000002</v>
      </c>
    </row>
    <row r="16" spans="1:14" ht="12.75">
      <c r="A16" t="s">
        <v>19</v>
      </c>
      <c r="B16" s="16">
        <v>20350.08</v>
      </c>
      <c r="C16" s="16">
        <v>24859.72</v>
      </c>
      <c r="D16" s="1">
        <v>27921.15</v>
      </c>
      <c r="E16" s="16">
        <v>22589.73</v>
      </c>
      <c r="F16" s="1">
        <v>25153.61</v>
      </c>
      <c r="G16" s="16">
        <v>23350.72</v>
      </c>
      <c r="H16" s="16">
        <v>22081.76</v>
      </c>
      <c r="I16" s="1">
        <v>23086.55</v>
      </c>
      <c r="J16" s="16">
        <v>22365.92</v>
      </c>
      <c r="K16" s="16">
        <v>22818.23</v>
      </c>
      <c r="L16" s="16">
        <v>19444.85</v>
      </c>
      <c r="M16" s="16">
        <v>21975.38</v>
      </c>
      <c r="N16" s="16">
        <f t="shared" si="0"/>
        <v>275997.7</v>
      </c>
    </row>
    <row r="17" spans="1:14" ht="12.75">
      <c r="A17" t="s">
        <v>20</v>
      </c>
      <c r="B17" s="16">
        <v>1593.34</v>
      </c>
      <c r="C17" s="16">
        <v>1946.42</v>
      </c>
      <c r="D17" s="1">
        <v>2186.12</v>
      </c>
      <c r="E17" s="16">
        <v>1768.69</v>
      </c>
      <c r="F17" s="1">
        <v>1969.44</v>
      </c>
      <c r="G17" s="16">
        <v>1828.28</v>
      </c>
      <c r="H17" s="16">
        <v>1728.92</v>
      </c>
      <c r="I17" s="1">
        <v>1807.59</v>
      </c>
      <c r="J17" s="16">
        <v>1751.17</v>
      </c>
      <c r="K17" s="16">
        <v>1786.58</v>
      </c>
      <c r="L17" s="16">
        <v>1533.08</v>
      </c>
      <c r="M17" s="16">
        <v>1732.6</v>
      </c>
      <c r="N17" s="16">
        <f t="shared" si="0"/>
        <v>21632.230000000003</v>
      </c>
    </row>
    <row r="18" spans="1:14" ht="12.75">
      <c r="A18" t="s">
        <v>21</v>
      </c>
      <c r="B18" s="16">
        <v>16857.26</v>
      </c>
      <c r="C18" s="16">
        <v>20592.88</v>
      </c>
      <c r="D18" s="1">
        <v>23128.86</v>
      </c>
      <c r="E18" s="16">
        <v>18712.5</v>
      </c>
      <c r="F18" s="1">
        <v>20836.33</v>
      </c>
      <c r="G18" s="16">
        <v>19342.88</v>
      </c>
      <c r="H18" s="16">
        <v>18291.72</v>
      </c>
      <c r="I18" s="1">
        <v>19124.05</v>
      </c>
      <c r="J18" s="16">
        <v>18527.11</v>
      </c>
      <c r="K18" s="16">
        <v>18901.78</v>
      </c>
      <c r="L18" s="16">
        <v>16501.3</v>
      </c>
      <c r="M18" s="16">
        <v>18648.76</v>
      </c>
      <c r="N18" s="16">
        <f t="shared" si="0"/>
        <v>229465.42999999996</v>
      </c>
    </row>
    <row r="19" spans="1:14" ht="12.75">
      <c r="A19" t="s">
        <v>22</v>
      </c>
      <c r="B19" s="16">
        <v>2575.48</v>
      </c>
      <c r="C19" s="16">
        <v>3146.21</v>
      </c>
      <c r="D19" s="1">
        <v>3533.66</v>
      </c>
      <c r="E19" s="16">
        <v>2858.92</v>
      </c>
      <c r="F19" s="1">
        <v>3183.4</v>
      </c>
      <c r="G19" s="16">
        <v>2955.23</v>
      </c>
      <c r="H19" s="16">
        <v>2794.63</v>
      </c>
      <c r="I19" s="1">
        <v>2921.8</v>
      </c>
      <c r="J19" s="16">
        <v>2830.6</v>
      </c>
      <c r="K19" s="16">
        <v>2887.84</v>
      </c>
      <c r="L19" s="16">
        <v>2505.33</v>
      </c>
      <c r="M19" s="16">
        <v>2831.37</v>
      </c>
      <c r="N19" s="16">
        <f t="shared" si="0"/>
        <v>35024.47</v>
      </c>
    </row>
    <row r="20" spans="1:14" ht="12.75">
      <c r="A20" t="s">
        <v>23</v>
      </c>
      <c r="B20" s="16">
        <v>1562.76</v>
      </c>
      <c r="C20" s="16">
        <v>1909.07</v>
      </c>
      <c r="D20" s="1">
        <v>2144.17</v>
      </c>
      <c r="E20" s="16">
        <v>1734.75</v>
      </c>
      <c r="F20" s="1">
        <v>1931.64</v>
      </c>
      <c r="G20" s="16">
        <v>1793.19</v>
      </c>
      <c r="H20" s="16">
        <v>1695.74</v>
      </c>
      <c r="I20" s="1">
        <v>1772.9</v>
      </c>
      <c r="J20" s="16">
        <v>1717.56</v>
      </c>
      <c r="K20" s="16">
        <v>1752.3</v>
      </c>
      <c r="L20" s="16">
        <v>1527.16</v>
      </c>
      <c r="M20" s="16">
        <v>1725.91</v>
      </c>
      <c r="N20" s="16">
        <f t="shared" si="0"/>
        <v>21267.149999999998</v>
      </c>
    </row>
    <row r="21" spans="1:14" ht="12.75">
      <c r="A21" t="s">
        <v>24</v>
      </c>
      <c r="B21" s="16">
        <v>152184.58</v>
      </c>
      <c r="C21" s="16">
        <v>185909.12</v>
      </c>
      <c r="D21" s="16">
        <v>208803.55</v>
      </c>
      <c r="E21" s="16">
        <v>168933.4</v>
      </c>
      <c r="F21" s="1">
        <v>188106.93</v>
      </c>
      <c r="G21" s="16">
        <v>174624.33</v>
      </c>
      <c r="H21" s="16">
        <v>165134.64</v>
      </c>
      <c r="I21" s="1">
        <v>172648.82</v>
      </c>
      <c r="J21" s="16">
        <v>167259.67</v>
      </c>
      <c r="K21" s="16">
        <v>170642.2</v>
      </c>
      <c r="L21" s="16">
        <v>147641.87</v>
      </c>
      <c r="M21" s="16">
        <v>166855.78</v>
      </c>
      <c r="N21" s="16">
        <f t="shared" si="0"/>
        <v>2068744.8900000004</v>
      </c>
    </row>
    <row r="22" spans="1:14" ht="12.75">
      <c r="A22" t="s">
        <v>25</v>
      </c>
      <c r="B22" s="16">
        <v>3491</v>
      </c>
      <c r="C22" s="16">
        <v>4264.61</v>
      </c>
      <c r="D22" s="16">
        <v>4789.79</v>
      </c>
      <c r="E22" s="16">
        <v>3875.2</v>
      </c>
      <c r="F22" s="16">
        <v>4315.03</v>
      </c>
      <c r="G22" s="16">
        <v>4005.75</v>
      </c>
      <c r="H22" s="16">
        <v>3788.06</v>
      </c>
      <c r="I22" s="16">
        <v>3960.43</v>
      </c>
      <c r="J22" s="16">
        <v>3836.81</v>
      </c>
      <c r="K22" s="16">
        <v>3914.4</v>
      </c>
      <c r="L22" s="16">
        <v>3376.9</v>
      </c>
      <c r="M22" s="16">
        <v>3816.36</v>
      </c>
      <c r="N22" s="16">
        <f>SUM(B22:M22)</f>
        <v>47434.340000000004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2.75">
      <c r="A24" t="s">
        <v>8</v>
      </c>
      <c r="B24" s="18">
        <f>SUM(B6:B23)</f>
        <v>989535.2499999999</v>
      </c>
      <c r="C24" s="18">
        <f aca="true" t="shared" si="1" ref="C24:M24">SUM(C6:C23)</f>
        <v>1208819.04</v>
      </c>
      <c r="D24" s="18">
        <f t="shared" si="1"/>
        <v>1357683.3399999999</v>
      </c>
      <c r="E24" s="18">
        <f t="shared" si="1"/>
        <v>1098439.4899999998</v>
      </c>
      <c r="F24" s="18">
        <f t="shared" si="1"/>
        <v>1223109.68</v>
      </c>
      <c r="G24" s="18">
        <f t="shared" si="1"/>
        <v>1135443.07</v>
      </c>
      <c r="H24" s="18">
        <f t="shared" si="1"/>
        <v>1073739.1800000002</v>
      </c>
      <c r="I24" s="18">
        <f t="shared" si="1"/>
        <v>1122597.86</v>
      </c>
      <c r="J24" s="18">
        <f t="shared" si="1"/>
        <v>1087556.54</v>
      </c>
      <c r="K24" s="18">
        <f t="shared" si="1"/>
        <v>1109550.42</v>
      </c>
      <c r="L24" s="18">
        <f t="shared" si="1"/>
        <v>954035.37</v>
      </c>
      <c r="M24" s="18">
        <f t="shared" si="1"/>
        <v>1078192.1900000002</v>
      </c>
      <c r="N24" s="18">
        <f>SUM(N6:N22)</f>
        <v>13438701.430000002</v>
      </c>
      <c r="O24" s="1"/>
    </row>
    <row r="25" spans="3:14" ht="12.75">
      <c r="C25" s="1"/>
      <c r="N25" s="16"/>
    </row>
    <row r="26" spans="1:15" ht="12.75">
      <c r="A26" t="s">
        <v>44</v>
      </c>
      <c r="B26" s="1">
        <v>35726.75</v>
      </c>
      <c r="C26" s="1">
        <v>35726.75</v>
      </c>
      <c r="D26" s="1">
        <v>35726.75</v>
      </c>
      <c r="E26" s="1">
        <v>35726.75</v>
      </c>
      <c r="F26" s="1">
        <v>35726.75</v>
      </c>
      <c r="G26" s="1">
        <v>35726.75</v>
      </c>
      <c r="H26" s="1">
        <v>35726.75</v>
      </c>
      <c r="I26" s="1">
        <v>35726.75</v>
      </c>
      <c r="J26" s="1">
        <v>35726.75</v>
      </c>
      <c r="K26" s="1">
        <v>35726.75</v>
      </c>
      <c r="L26" s="1">
        <v>35726.75</v>
      </c>
      <c r="M26" s="1">
        <v>35726.75</v>
      </c>
      <c r="N26" s="16">
        <f>SUM(B26:M26)</f>
        <v>428721</v>
      </c>
      <c r="O26" s="1"/>
    </row>
    <row r="27" spans="1:14" ht="12.75">
      <c r="A27" t="s">
        <v>45</v>
      </c>
      <c r="B27" s="1">
        <f>7968.75+1092.51</f>
        <v>9061.26</v>
      </c>
      <c r="C27" s="1">
        <v>57449.7</v>
      </c>
      <c r="D27" s="1">
        <f>7201.39+1601.95</f>
        <v>8803.34</v>
      </c>
      <c r="E27" s="1">
        <v>49757.6</v>
      </c>
      <c r="F27" s="1">
        <v>8000.6</v>
      </c>
      <c r="G27" s="1">
        <f>366.16+1142.26</f>
        <v>1508.42</v>
      </c>
      <c r="H27" s="1">
        <v>21579.54</v>
      </c>
      <c r="I27" s="1">
        <v>35398.92</v>
      </c>
      <c r="J27" s="1">
        <f>10136.68+1500.46</f>
        <v>11637.14</v>
      </c>
      <c r="K27" s="1">
        <v>50873.43</v>
      </c>
      <c r="L27" s="1">
        <v>4809.61</v>
      </c>
      <c r="M27" s="1">
        <v>31564.01</v>
      </c>
      <c r="N27" s="16">
        <f>SUM(B27:M27)</f>
        <v>290443.57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ht="12.75">
      <c r="A29" t="s">
        <v>46</v>
      </c>
      <c r="B29" s="1">
        <v>7176833.94</v>
      </c>
      <c r="C29" s="1">
        <v>8711295.51</v>
      </c>
      <c r="D29" s="1">
        <v>9753870.57</v>
      </c>
      <c r="E29" s="1">
        <v>7907138.71</v>
      </c>
      <c r="F29" s="1">
        <v>8787704.97</v>
      </c>
      <c r="G29" s="1">
        <v>8177188.76</v>
      </c>
      <c r="H29" s="1">
        <v>7764161.53</v>
      </c>
      <c r="I29" s="1">
        <v>8106172.27</v>
      </c>
      <c r="J29" s="1">
        <v>7861408.07</v>
      </c>
      <c r="K29" s="1">
        <v>8016940.2</v>
      </c>
      <c r="L29" s="1">
        <v>6927547.37</v>
      </c>
      <c r="M29" s="1">
        <v>7796645.05</v>
      </c>
      <c r="N29" s="16">
        <f>SUM(B29:M29)</f>
        <v>96986906.95000002</v>
      </c>
      <c r="O29" s="1"/>
    </row>
    <row r="31" spans="1:15" ht="13.5" thickBot="1">
      <c r="A31" t="s">
        <v>47</v>
      </c>
      <c r="B31" s="32">
        <f>SUM(B24:B29)</f>
        <v>8211157.2</v>
      </c>
      <c r="C31" s="32">
        <f>SUM(C24:C29)</f>
        <v>10013291</v>
      </c>
      <c r="D31" s="32">
        <f>SUM(D24:D29)</f>
        <v>11156084</v>
      </c>
      <c r="E31" s="32">
        <f aca="true" t="shared" si="2" ref="E31:N31">SUM(E24:E29)</f>
        <v>9091062.55</v>
      </c>
      <c r="F31" s="32">
        <f t="shared" si="2"/>
        <v>10054542</v>
      </c>
      <c r="G31" s="32">
        <f t="shared" si="2"/>
        <v>9349867</v>
      </c>
      <c r="H31" s="32">
        <f t="shared" si="2"/>
        <v>8895207</v>
      </c>
      <c r="I31" s="32">
        <f t="shared" si="2"/>
        <v>9299895.799999999</v>
      </c>
      <c r="J31" s="32">
        <f t="shared" si="2"/>
        <v>8996328.5</v>
      </c>
      <c r="K31" s="32">
        <f t="shared" si="2"/>
        <v>9213090.8</v>
      </c>
      <c r="L31" s="32">
        <f t="shared" si="2"/>
        <v>7922119.1</v>
      </c>
      <c r="M31" s="32">
        <f t="shared" si="2"/>
        <v>8942128</v>
      </c>
      <c r="N31" s="32">
        <f t="shared" si="2"/>
        <v>111144772.95000002</v>
      </c>
      <c r="O31" s="76"/>
    </row>
    <row r="32" spans="2:15" ht="13.5" thickTop="1">
      <c r="B32" s="76"/>
      <c r="C32" s="1"/>
      <c r="D32" s="1"/>
      <c r="E32" s="1"/>
      <c r="F32" s="1"/>
      <c r="G32" s="1"/>
      <c r="H32" s="1"/>
      <c r="I32" s="1"/>
      <c r="J32" s="1"/>
      <c r="K32" s="1"/>
      <c r="M32" s="1"/>
      <c r="O32" s="77"/>
    </row>
    <row r="33" spans="1:15" ht="12.75">
      <c r="A33" t="s">
        <v>48</v>
      </c>
      <c r="B33" s="1">
        <v>0</v>
      </c>
      <c r="C33" s="1">
        <v>75</v>
      </c>
      <c r="D33" s="1">
        <v>0</v>
      </c>
      <c r="E33" s="1">
        <v>4575</v>
      </c>
      <c r="F33" s="1">
        <v>3450</v>
      </c>
      <c r="G33" s="1">
        <v>3000</v>
      </c>
      <c r="H33" s="1">
        <v>300</v>
      </c>
      <c r="I33" s="1">
        <v>300</v>
      </c>
      <c r="J33" s="1">
        <v>225</v>
      </c>
      <c r="K33" s="1">
        <v>0</v>
      </c>
      <c r="L33" s="1">
        <v>112.5</v>
      </c>
      <c r="M33" s="1">
        <v>112.5</v>
      </c>
      <c r="N33" s="16">
        <f>SUM(B33:M33)</f>
        <v>12150</v>
      </c>
      <c r="O33" s="1"/>
    </row>
    <row r="34" spans="1:15" ht="12.75">
      <c r="A34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718.2</v>
      </c>
      <c r="J34" s="1">
        <v>0</v>
      </c>
      <c r="K34" s="1">
        <v>0</v>
      </c>
      <c r="L34" s="1">
        <v>0</v>
      </c>
      <c r="M34" s="1">
        <v>0</v>
      </c>
      <c r="N34" s="16">
        <f>SUM(B34:M34)</f>
        <v>718.2</v>
      </c>
      <c r="O34" s="16"/>
    </row>
    <row r="35" spans="1:15" ht="12.75">
      <c r="A35" t="s">
        <v>50</v>
      </c>
      <c r="B35" s="1">
        <v>754312.91</v>
      </c>
      <c r="C35" s="1">
        <v>715812.57</v>
      </c>
      <c r="D35" s="1">
        <v>767602.86</v>
      </c>
      <c r="E35" s="1">
        <v>761256.75</v>
      </c>
      <c r="F35" s="1">
        <v>681969.95</v>
      </c>
      <c r="G35" s="1">
        <v>743690.66</v>
      </c>
      <c r="H35" s="1">
        <v>737382.22</v>
      </c>
      <c r="I35" s="1">
        <v>784844.59</v>
      </c>
      <c r="J35" s="1">
        <v>849241.8</v>
      </c>
      <c r="K35" s="1">
        <v>794167.45</v>
      </c>
      <c r="L35" s="1">
        <v>762300.2</v>
      </c>
      <c r="M35" s="1">
        <v>787804.9</v>
      </c>
      <c r="N35" s="16">
        <f>SUM(B35:M35)</f>
        <v>9140386.86</v>
      </c>
      <c r="O35" s="1"/>
    </row>
    <row r="36" spans="1:14" ht="12.75">
      <c r="A36" t="s">
        <v>51</v>
      </c>
      <c r="B36" s="34">
        <f>10311000+3600</f>
        <v>10314600</v>
      </c>
      <c r="C36" s="34">
        <v>12577200</v>
      </c>
      <c r="D36" s="34">
        <f>13981500+10800</f>
        <v>13992300</v>
      </c>
      <c r="E36" s="34">
        <v>11412600</v>
      </c>
      <c r="F36" s="34">
        <v>12623400</v>
      </c>
      <c r="G36" s="34">
        <v>11703900</v>
      </c>
      <c r="H36" s="74">
        <v>11143800</v>
      </c>
      <c r="I36" s="34">
        <v>11621700</v>
      </c>
      <c r="J36" s="34">
        <v>11246700</v>
      </c>
      <c r="K36" s="34">
        <v>11541900</v>
      </c>
      <c r="L36" s="34">
        <v>9924900</v>
      </c>
      <c r="M36" s="34">
        <f>11178000+10800+15000</f>
        <v>11203800</v>
      </c>
      <c r="N36" s="83">
        <f>SUM(B36:M36)</f>
        <v>139306800</v>
      </c>
    </row>
    <row r="38" spans="9:10" ht="12.75">
      <c r="I38" s="76"/>
      <c r="J38" s="76"/>
    </row>
    <row r="39" spans="10:14" ht="12.75">
      <c r="J39" s="1"/>
      <c r="N39" s="16"/>
    </row>
    <row r="41" ht="12.75">
      <c r="A41" t="str">
        <f ca="1">CELL("filename")</f>
        <v>S:\Div - Adm Svc\Distribution &amp; Statistics\Acct Tech\Monthly Roll\[GROSS COMP FY2009.xls]FEB</v>
      </c>
    </row>
    <row r="42" ht="12.75">
      <c r="N42" s="1"/>
    </row>
    <row r="43" ht="12.75">
      <c r="B43" s="75"/>
    </row>
    <row r="44" ht="12.75">
      <c r="B44" s="1"/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24.7109375" style="0" customWidth="1"/>
    <col min="2" max="7" width="12.8515625" style="0" bestFit="1" customWidth="1"/>
    <col min="8" max="8" width="14.00390625" style="0" bestFit="1" customWidth="1"/>
    <col min="9" max="13" width="12.8515625" style="0" bestFit="1" customWidth="1"/>
    <col min="14" max="14" width="14.421875" style="0" bestFit="1" customWidth="1"/>
  </cols>
  <sheetData>
    <row r="2" ht="20.25">
      <c r="A2" s="35" t="s">
        <v>257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5140.18</v>
      </c>
      <c r="C6" s="16">
        <v>4207.64</v>
      </c>
      <c r="D6" s="16">
        <v>5311.02</v>
      </c>
      <c r="E6" s="16">
        <v>7291.39</v>
      </c>
      <c r="F6" s="6">
        <v>8062.55</v>
      </c>
      <c r="G6" s="16">
        <v>6917.16</v>
      </c>
      <c r="H6">
        <v>2696.94</v>
      </c>
      <c r="I6" s="16">
        <v>3216.83</v>
      </c>
      <c r="J6" s="16">
        <v>4154.91</v>
      </c>
      <c r="K6" s="16">
        <v>4719.82</v>
      </c>
      <c r="L6" s="16">
        <v>5650.5</v>
      </c>
      <c r="M6" s="16">
        <v>5271.53</v>
      </c>
      <c r="N6" s="16">
        <f aca="true" t="shared" si="0" ref="N6:N22">SUM(B6:M6)</f>
        <v>62640.47000000001</v>
      </c>
    </row>
    <row r="7" spans="1:14" ht="12.75">
      <c r="A7" t="s">
        <v>10</v>
      </c>
      <c r="B7" s="16">
        <v>2421.25</v>
      </c>
      <c r="C7" s="16">
        <v>1981.98</v>
      </c>
      <c r="D7" s="16">
        <v>2501.72</v>
      </c>
      <c r="E7" s="16">
        <v>3434.56</v>
      </c>
      <c r="F7" s="6">
        <v>3797.81</v>
      </c>
      <c r="G7" s="16">
        <v>3258.28</v>
      </c>
      <c r="H7">
        <v>1270.37</v>
      </c>
      <c r="I7" s="16">
        <v>1515.27</v>
      </c>
      <c r="J7" s="16">
        <v>1957.14</v>
      </c>
      <c r="K7" s="16">
        <v>2223.24</v>
      </c>
      <c r="L7" s="16">
        <v>2646.81</v>
      </c>
      <c r="M7" s="16">
        <v>2469.29</v>
      </c>
      <c r="N7" s="16">
        <f t="shared" si="0"/>
        <v>29477.719999999998</v>
      </c>
    </row>
    <row r="8" spans="1:14" ht="12.75">
      <c r="A8" t="s">
        <v>11</v>
      </c>
      <c r="B8" s="16">
        <v>174030.43</v>
      </c>
      <c r="C8" s="16">
        <v>142457.28</v>
      </c>
      <c r="D8" s="16">
        <v>179814.32</v>
      </c>
      <c r="E8" s="16">
        <v>246863.55</v>
      </c>
      <c r="F8" s="6">
        <v>272972.62</v>
      </c>
      <c r="G8" s="16">
        <v>234193.18</v>
      </c>
      <c r="H8">
        <v>91309.92</v>
      </c>
      <c r="I8" s="16">
        <v>108911.83</v>
      </c>
      <c r="J8" s="16">
        <v>140672.11</v>
      </c>
      <c r="K8" s="16">
        <v>159798.27</v>
      </c>
      <c r="L8" s="16">
        <v>193030.74</v>
      </c>
      <c r="M8" s="16">
        <v>180084.74</v>
      </c>
      <c r="N8" s="16">
        <f t="shared" si="0"/>
        <v>2124138.9899999998</v>
      </c>
    </row>
    <row r="9" spans="1:14" ht="12.75">
      <c r="A9" t="s">
        <v>12</v>
      </c>
      <c r="B9" s="16">
        <v>4663.33</v>
      </c>
      <c r="C9" s="16">
        <v>3817.29</v>
      </c>
      <c r="D9" s="16">
        <v>4818.31</v>
      </c>
      <c r="E9" s="16">
        <v>6614.96</v>
      </c>
      <c r="F9" s="6">
        <v>7314.58</v>
      </c>
      <c r="G9" s="16">
        <v>6275.45</v>
      </c>
      <c r="H9">
        <v>2446.74</v>
      </c>
      <c r="I9" s="16">
        <v>2918.41</v>
      </c>
      <c r="J9" s="16">
        <v>3769.46</v>
      </c>
      <c r="K9" s="16">
        <v>4281.96</v>
      </c>
      <c r="L9" s="16">
        <v>5113.99</v>
      </c>
      <c r="M9" s="16">
        <v>4771.01</v>
      </c>
      <c r="N9" s="16">
        <f t="shared" si="0"/>
        <v>56805.48999999999</v>
      </c>
    </row>
    <row r="10" spans="1:14" ht="12.75">
      <c r="A10" t="s">
        <v>13</v>
      </c>
      <c r="B10" s="16">
        <v>4491.1</v>
      </c>
      <c r="C10" s="16">
        <v>3676.31</v>
      </c>
      <c r="D10" s="16">
        <v>4640.37</v>
      </c>
      <c r="E10" s="16">
        <v>6370.67</v>
      </c>
      <c r="F10" s="6">
        <v>7044.45</v>
      </c>
      <c r="G10" s="16">
        <v>6043.69</v>
      </c>
      <c r="H10">
        <v>2356.38</v>
      </c>
      <c r="I10" s="16">
        <v>2810.63</v>
      </c>
      <c r="J10" s="16">
        <v>3630.25</v>
      </c>
      <c r="K10" s="16">
        <v>4123.82</v>
      </c>
      <c r="L10" s="16">
        <v>4959.98</v>
      </c>
      <c r="M10" s="16">
        <v>4627.33</v>
      </c>
      <c r="N10" s="16">
        <f t="shared" si="0"/>
        <v>54774.979999999996</v>
      </c>
    </row>
    <row r="11" spans="1:14" ht="12.75">
      <c r="A11" t="s">
        <v>14</v>
      </c>
      <c r="B11" s="16">
        <v>110.06</v>
      </c>
      <c r="C11" s="16">
        <v>90.1</v>
      </c>
      <c r="D11" s="16">
        <v>113.72</v>
      </c>
      <c r="E11" s="16">
        <v>156.13</v>
      </c>
      <c r="F11" s="6">
        <v>172.64</v>
      </c>
      <c r="G11" s="16">
        <v>148.11</v>
      </c>
      <c r="H11">
        <v>57.75</v>
      </c>
      <c r="I11" s="16">
        <v>68.88</v>
      </c>
      <c r="J11" s="16">
        <v>88.97</v>
      </c>
      <c r="K11" s="16">
        <v>101.06</v>
      </c>
      <c r="L11" s="16">
        <v>121.64</v>
      </c>
      <c r="M11" s="16">
        <v>113.48</v>
      </c>
      <c r="N11" s="16">
        <f t="shared" si="0"/>
        <v>1342.5400000000002</v>
      </c>
    </row>
    <row r="12" spans="1:14" ht="12.75">
      <c r="A12" t="s">
        <v>15</v>
      </c>
      <c r="B12" s="16">
        <v>129.83</v>
      </c>
      <c r="C12" s="16">
        <v>106.28</v>
      </c>
      <c r="D12" s="16">
        <v>134.15</v>
      </c>
      <c r="E12" s="16">
        <v>184.17</v>
      </c>
      <c r="F12" s="6">
        <v>203.65</v>
      </c>
      <c r="G12" s="16">
        <v>174.72</v>
      </c>
      <c r="H12">
        <v>68.12</v>
      </c>
      <c r="I12" s="16">
        <v>81.25</v>
      </c>
      <c r="J12" s="16">
        <v>104.95</v>
      </c>
      <c r="K12" s="16">
        <v>119.22</v>
      </c>
      <c r="L12" s="16">
        <v>152.35</v>
      </c>
      <c r="M12" s="16">
        <v>142.13</v>
      </c>
      <c r="N12" s="16">
        <f t="shared" si="0"/>
        <v>1600.8200000000002</v>
      </c>
    </row>
    <row r="13" spans="1:14" ht="12.75">
      <c r="A13" t="s">
        <v>16</v>
      </c>
      <c r="B13" s="16">
        <v>1607.52</v>
      </c>
      <c r="C13" s="16">
        <v>1315.87</v>
      </c>
      <c r="D13" s="16">
        <v>1660.94</v>
      </c>
      <c r="E13" s="16">
        <v>2280.27</v>
      </c>
      <c r="F13" s="6">
        <v>2521.44</v>
      </c>
      <c r="G13" s="16">
        <v>2163.24</v>
      </c>
      <c r="H13">
        <v>843.43</v>
      </c>
      <c r="I13" s="16">
        <v>1006.02</v>
      </c>
      <c r="J13" s="16">
        <v>1299.39</v>
      </c>
      <c r="K13" s="16">
        <v>1476.05</v>
      </c>
      <c r="L13" s="16">
        <v>1767.15</v>
      </c>
      <c r="M13" s="16">
        <v>1648.64</v>
      </c>
      <c r="N13" s="16">
        <f t="shared" si="0"/>
        <v>19589.96</v>
      </c>
    </row>
    <row r="14" spans="1:14" ht="12.75">
      <c r="A14" t="s">
        <v>17</v>
      </c>
      <c r="B14" s="16">
        <v>511.77</v>
      </c>
      <c r="C14" s="16">
        <v>418.92</v>
      </c>
      <c r="D14" s="16">
        <v>528.77</v>
      </c>
      <c r="E14" s="16">
        <v>725.94</v>
      </c>
      <c r="F14" s="6">
        <v>802.72</v>
      </c>
      <c r="G14" s="16">
        <v>688.68</v>
      </c>
      <c r="H14">
        <v>268.51</v>
      </c>
      <c r="I14" s="16">
        <v>320.27</v>
      </c>
      <c r="J14" s="16">
        <v>413.67</v>
      </c>
      <c r="K14" s="16">
        <v>469.91</v>
      </c>
      <c r="L14" s="16">
        <v>577.9</v>
      </c>
      <c r="M14" s="16">
        <v>539.14</v>
      </c>
      <c r="N14" s="16">
        <f t="shared" si="0"/>
        <v>6266.2</v>
      </c>
    </row>
    <row r="15" spans="1:14" ht="12.75">
      <c r="A15" t="s">
        <v>18</v>
      </c>
      <c r="B15" s="16">
        <v>372.58</v>
      </c>
      <c r="C15" s="16">
        <v>304.99</v>
      </c>
      <c r="D15" s="16">
        <v>384.96</v>
      </c>
      <c r="E15" s="16">
        <v>528.51</v>
      </c>
      <c r="F15" s="6">
        <v>584.41</v>
      </c>
      <c r="G15" s="16">
        <v>501.38</v>
      </c>
      <c r="H15">
        <v>195.49</v>
      </c>
      <c r="I15" s="16">
        <v>233.17</v>
      </c>
      <c r="J15" s="16">
        <v>301.16</v>
      </c>
      <c r="K15" s="16">
        <v>342.11</v>
      </c>
      <c r="L15" s="16">
        <v>426.93</v>
      </c>
      <c r="M15" s="16">
        <v>398.29</v>
      </c>
      <c r="N15" s="16">
        <f t="shared" si="0"/>
        <v>4573.98</v>
      </c>
    </row>
    <row r="16" spans="1:14" ht="12.75">
      <c r="A16" t="s">
        <v>19</v>
      </c>
      <c r="B16" s="16">
        <v>4978.11</v>
      </c>
      <c r="C16" s="16">
        <v>4074.97</v>
      </c>
      <c r="D16" s="16">
        <v>5143.56</v>
      </c>
      <c r="E16" s="16">
        <v>7061.49</v>
      </c>
      <c r="F16" s="6">
        <v>7808.34</v>
      </c>
      <c r="G16" s="16">
        <v>6699.06</v>
      </c>
      <c r="H16">
        <v>2611.91</v>
      </c>
      <c r="I16" s="16">
        <v>3115.41</v>
      </c>
      <c r="J16" s="16">
        <v>4023.9</v>
      </c>
      <c r="K16" s="16">
        <v>4571</v>
      </c>
      <c r="L16" s="16">
        <v>5475.88</v>
      </c>
      <c r="M16" s="16">
        <v>5108.63</v>
      </c>
      <c r="N16" s="16">
        <f t="shared" si="0"/>
        <v>60672.26</v>
      </c>
    </row>
    <row r="17" spans="1:14" ht="12.75">
      <c r="A17" t="s">
        <v>20</v>
      </c>
      <c r="B17" s="16">
        <v>389.77</v>
      </c>
      <c r="C17" s="16">
        <v>319.06</v>
      </c>
      <c r="D17" s="16">
        <v>402.72</v>
      </c>
      <c r="E17" s="16">
        <v>552.89</v>
      </c>
      <c r="F17" s="6">
        <v>611.36</v>
      </c>
      <c r="G17" s="16">
        <v>524.51</v>
      </c>
      <c r="H17">
        <v>204.5</v>
      </c>
      <c r="I17" s="16">
        <v>243.92</v>
      </c>
      <c r="J17" s="16">
        <v>315.06</v>
      </c>
      <c r="K17" s="16">
        <v>357.89</v>
      </c>
      <c r="L17" s="16">
        <v>431.73</v>
      </c>
      <c r="M17" s="16">
        <v>402.78</v>
      </c>
      <c r="N17" s="16">
        <f t="shared" si="0"/>
        <v>4756.19</v>
      </c>
    </row>
    <row r="18" spans="1:14" ht="12.75">
      <c r="A18" t="s">
        <v>21</v>
      </c>
      <c r="B18" s="16">
        <v>4123.69</v>
      </c>
      <c r="C18" s="16">
        <v>3375.56</v>
      </c>
      <c r="D18" s="16">
        <v>4260.74</v>
      </c>
      <c r="E18" s="16">
        <v>5849.48</v>
      </c>
      <c r="F18" s="6">
        <v>6468.14</v>
      </c>
      <c r="G18" s="16">
        <v>5549.26</v>
      </c>
      <c r="H18">
        <v>2163.61</v>
      </c>
      <c r="I18" s="16">
        <v>2580.69</v>
      </c>
      <c r="J18" s="16">
        <v>3333.26</v>
      </c>
      <c r="K18" s="16">
        <v>3786.45</v>
      </c>
      <c r="L18" s="16">
        <v>4646.94</v>
      </c>
      <c r="M18" s="16">
        <v>4335.29</v>
      </c>
      <c r="N18" s="16">
        <f t="shared" si="0"/>
        <v>50473.11000000001</v>
      </c>
    </row>
    <row r="19" spans="1:14" ht="12.75">
      <c r="A19" t="s">
        <v>22</v>
      </c>
      <c r="B19" s="16">
        <v>630.02</v>
      </c>
      <c r="C19" s="16">
        <v>515.72</v>
      </c>
      <c r="D19" s="16">
        <v>650.96</v>
      </c>
      <c r="E19" s="16">
        <v>893.69</v>
      </c>
      <c r="F19" s="6">
        <v>988.21</v>
      </c>
      <c r="G19" s="16">
        <v>847.82</v>
      </c>
      <c r="H19">
        <v>330.56</v>
      </c>
      <c r="I19" s="16">
        <v>394.28</v>
      </c>
      <c r="J19" s="16">
        <v>509.26</v>
      </c>
      <c r="K19" s="16">
        <v>578.5</v>
      </c>
      <c r="L19" s="16">
        <v>705.53</v>
      </c>
      <c r="M19" s="16">
        <v>658.21</v>
      </c>
      <c r="N19" s="16">
        <f t="shared" si="0"/>
        <v>7702.76</v>
      </c>
    </row>
    <row r="20" spans="1:14" ht="12.75">
      <c r="A20" t="s">
        <v>23</v>
      </c>
      <c r="B20" s="16">
        <v>382.29</v>
      </c>
      <c r="C20" s="16">
        <v>312.93</v>
      </c>
      <c r="D20" s="16">
        <v>394.99</v>
      </c>
      <c r="E20" s="16">
        <v>542.28</v>
      </c>
      <c r="F20" s="6">
        <v>599.63</v>
      </c>
      <c r="G20" s="16">
        <v>514.45</v>
      </c>
      <c r="H20">
        <v>200.58</v>
      </c>
      <c r="I20" s="16">
        <v>239.24</v>
      </c>
      <c r="J20" s="16">
        <v>309.01</v>
      </c>
      <c r="K20" s="16">
        <v>351.02</v>
      </c>
      <c r="L20" s="16">
        <v>430.07</v>
      </c>
      <c r="M20" s="16">
        <v>401.22</v>
      </c>
      <c r="N20" s="16">
        <f t="shared" si="0"/>
        <v>4677.71</v>
      </c>
    </row>
    <row r="21" spans="1:14" ht="12.75">
      <c r="A21" t="s">
        <v>24</v>
      </c>
      <c r="B21" s="16">
        <v>37227.97</v>
      </c>
      <c r="C21" s="16">
        <v>30473.96</v>
      </c>
      <c r="D21" s="16">
        <v>38465.24</v>
      </c>
      <c r="E21" s="16">
        <v>52808.17</v>
      </c>
      <c r="F21" s="6">
        <v>58393.34</v>
      </c>
      <c r="G21" s="16">
        <v>50097.77</v>
      </c>
      <c r="H21">
        <v>19532.7</v>
      </c>
      <c r="I21" s="16">
        <v>23298.03</v>
      </c>
      <c r="J21" s="16">
        <v>30092.08</v>
      </c>
      <c r="K21" s="16">
        <v>34183.47</v>
      </c>
      <c r="L21" s="16">
        <v>41577.55</v>
      </c>
      <c r="M21" s="16">
        <v>38789.06</v>
      </c>
      <c r="N21" s="16">
        <f t="shared" si="0"/>
        <v>454939.33999999997</v>
      </c>
    </row>
    <row r="22" spans="1:14" ht="12.75">
      <c r="A22" t="s">
        <v>25</v>
      </c>
      <c r="B22" s="16">
        <v>853.98</v>
      </c>
      <c r="C22" s="16">
        <v>699.05</v>
      </c>
      <c r="D22" s="16">
        <v>882.36</v>
      </c>
      <c r="E22" s="16">
        <v>1211.38</v>
      </c>
      <c r="F22" s="71">
        <v>1339.5</v>
      </c>
      <c r="G22" s="16">
        <v>1149.2</v>
      </c>
      <c r="H22">
        <v>448.07</v>
      </c>
      <c r="I22" s="16">
        <v>534.44</v>
      </c>
      <c r="J22" s="16">
        <v>690.29</v>
      </c>
      <c r="K22" s="16">
        <v>784.14</v>
      </c>
      <c r="L22" s="16">
        <v>950.97</v>
      </c>
      <c r="M22" s="16">
        <v>887.19</v>
      </c>
      <c r="N22" s="16">
        <f t="shared" si="0"/>
        <v>10430.57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8">
        <f aca="true" t="shared" si="1" ref="B24:M24">SUM(B6:B23)</f>
        <v>242063.87999999992</v>
      </c>
      <c r="C24" s="18">
        <f t="shared" si="1"/>
        <v>198147.90999999997</v>
      </c>
      <c r="D24" s="18">
        <f t="shared" si="1"/>
        <v>250108.84999999992</v>
      </c>
      <c r="E24" s="18">
        <f t="shared" si="1"/>
        <v>343369.53</v>
      </c>
      <c r="F24" s="18">
        <f t="shared" si="1"/>
        <v>379685.39</v>
      </c>
      <c r="G24" s="18">
        <f t="shared" si="1"/>
        <v>325745.9600000001</v>
      </c>
      <c r="H24" s="18">
        <f t="shared" si="1"/>
        <v>127005.58</v>
      </c>
      <c r="I24" s="18">
        <f t="shared" si="1"/>
        <v>151488.57000000004</v>
      </c>
      <c r="J24" s="18">
        <f t="shared" si="1"/>
        <v>195664.87000000002</v>
      </c>
      <c r="K24" s="18">
        <f t="shared" si="1"/>
        <v>222267.93</v>
      </c>
      <c r="L24" s="18">
        <f t="shared" si="1"/>
        <v>268666.66</v>
      </c>
      <c r="M24" s="18">
        <f t="shared" si="1"/>
        <v>250647.96000000005</v>
      </c>
      <c r="N24" s="18">
        <f>SUM(N6:N22)</f>
        <v>2954863.089999999</v>
      </c>
    </row>
    <row r="25" spans="2:14" ht="12.75">
      <c r="B25" s="16"/>
      <c r="K25" t="s">
        <v>250</v>
      </c>
      <c r="N25" s="16"/>
    </row>
    <row r="26" spans="1:14" ht="12.75">
      <c r="A26" t="s">
        <v>52</v>
      </c>
      <c r="B26" s="16">
        <v>3328700.15</v>
      </c>
      <c r="C26" s="16">
        <v>2744551.61</v>
      </c>
      <c r="D26" s="16">
        <v>3109682.9</v>
      </c>
      <c r="E26" s="16">
        <v>3876553.15</v>
      </c>
      <c r="F26" s="16">
        <v>3785784.79</v>
      </c>
      <c r="G26" s="16">
        <v>3715865.77</v>
      </c>
      <c r="H26" s="16">
        <v>2114932.79</v>
      </c>
      <c r="I26" s="16">
        <v>2207353.23</v>
      </c>
      <c r="J26" s="53">
        <v>2734700.28</v>
      </c>
      <c r="K26" s="16">
        <v>2946897.56</v>
      </c>
      <c r="L26" s="16">
        <v>3176318.19</v>
      </c>
      <c r="M26" s="16">
        <v>3239542.33</v>
      </c>
      <c r="N26" s="16">
        <f>SUM(B26:M26)</f>
        <v>36980882.75</v>
      </c>
    </row>
    <row r="27" spans="1:14" ht="12.75">
      <c r="A27" t="s">
        <v>53</v>
      </c>
      <c r="B27" s="16">
        <v>72619.16</v>
      </c>
      <c r="C27" s="16">
        <v>59444.34</v>
      </c>
      <c r="D27" s="16">
        <v>75032.63</v>
      </c>
      <c r="E27" s="16">
        <v>103010.82</v>
      </c>
      <c r="F27" s="16">
        <v>113905.61</v>
      </c>
      <c r="G27" s="16">
        <v>97723.79</v>
      </c>
      <c r="H27" s="16">
        <v>38101.74</v>
      </c>
      <c r="I27" s="16">
        <v>45446.41</v>
      </c>
      <c r="J27" s="66">
        <v>58699.5</v>
      </c>
      <c r="K27" s="16">
        <v>66680.37</v>
      </c>
      <c r="L27" s="16">
        <v>80599.98</v>
      </c>
      <c r="M27" s="16">
        <v>75194.4</v>
      </c>
      <c r="N27" s="16">
        <f>SUM(B27:M27)</f>
        <v>886458.75</v>
      </c>
    </row>
    <row r="28" ht="12.75">
      <c r="N28" s="16"/>
    </row>
    <row r="29" spans="1:14" ht="13.5" thickBot="1">
      <c r="A29" t="s">
        <v>54</v>
      </c>
      <c r="B29" s="32">
        <f>SUM(B24:B27)</f>
        <v>3643383.19</v>
      </c>
      <c r="C29" s="32">
        <f aca="true" t="shared" si="2" ref="C29:N29">SUM(C24:C27)</f>
        <v>3002143.86</v>
      </c>
      <c r="D29" s="32">
        <f t="shared" si="2"/>
        <v>3434824.38</v>
      </c>
      <c r="E29" s="32">
        <f t="shared" si="2"/>
        <v>4322933.5</v>
      </c>
      <c r="F29" s="32">
        <f t="shared" si="2"/>
        <v>4279375.79</v>
      </c>
      <c r="G29" s="32">
        <f t="shared" si="2"/>
        <v>4139335.52</v>
      </c>
      <c r="H29" s="32">
        <f t="shared" si="2"/>
        <v>2280040.1100000003</v>
      </c>
      <c r="I29" s="32">
        <f t="shared" si="2"/>
        <v>2404288.21</v>
      </c>
      <c r="J29" s="32">
        <f t="shared" si="2"/>
        <v>2989064.65</v>
      </c>
      <c r="K29" s="32">
        <f t="shared" si="2"/>
        <v>3235845.8600000003</v>
      </c>
      <c r="L29" s="32">
        <f t="shared" si="2"/>
        <v>3525584.83</v>
      </c>
      <c r="M29" s="32">
        <f t="shared" si="2"/>
        <v>3565384.69</v>
      </c>
      <c r="N29" s="32">
        <f t="shared" si="2"/>
        <v>40822204.589999996</v>
      </c>
    </row>
    <row r="30" ht="13.5" thickTop="1">
      <c r="N30" s="16"/>
    </row>
    <row r="31" spans="1:14" ht="12.75">
      <c r="A31" t="s">
        <v>251</v>
      </c>
      <c r="B31" s="16">
        <v>127025</v>
      </c>
      <c r="C31" s="16">
        <v>2600</v>
      </c>
      <c r="D31" s="16">
        <v>2068.75</v>
      </c>
      <c r="E31" s="16">
        <v>3918.75</v>
      </c>
      <c r="F31" s="16">
        <v>-11618.75</v>
      </c>
      <c r="G31" s="16">
        <v>2575</v>
      </c>
      <c r="H31" s="16">
        <v>1550</v>
      </c>
      <c r="I31" s="16">
        <v>-1693.75</v>
      </c>
      <c r="J31" s="16">
        <v>0</v>
      </c>
      <c r="K31" s="16">
        <v>-2312.5</v>
      </c>
      <c r="L31" s="16">
        <v>-10600</v>
      </c>
      <c r="M31" s="16">
        <v>38168.75</v>
      </c>
      <c r="N31" s="16">
        <f aca="true" t="shared" si="3" ref="N31:N36">SUM(B31:M31)</f>
        <v>151681.25</v>
      </c>
    </row>
    <row r="32" ht="12.75">
      <c r="N32" s="16">
        <f t="shared" si="3"/>
        <v>0</v>
      </c>
    </row>
    <row r="33" spans="1:14" ht="12.75">
      <c r="A33" t="s">
        <v>55</v>
      </c>
      <c r="B33" s="34">
        <f>1360996.27+5968839.16</f>
        <v>7329835.43</v>
      </c>
      <c r="C33" s="34">
        <v>6177810</v>
      </c>
      <c r="D33" s="34">
        <f>1235207.29+5526199.01</f>
        <v>6761406.3</v>
      </c>
      <c r="E33" s="34">
        <f>594276.82+5641339.3</f>
        <v>6235616.12</v>
      </c>
      <c r="F33" s="34">
        <f>463961.93+4416401.56</f>
        <v>4880363.489999999</v>
      </c>
      <c r="G33" s="34">
        <f>691862.07+6032066.78</f>
        <v>6723928.850000001</v>
      </c>
      <c r="H33" s="34">
        <f>487058.35+5328293.05</f>
        <v>5815351.399999999</v>
      </c>
      <c r="I33" s="34">
        <f>559787.78+4882067.3</f>
        <v>5441855.08</v>
      </c>
      <c r="J33" s="34">
        <f>600682.52+5946806.23</f>
        <v>6547488.75</v>
      </c>
      <c r="K33" s="34">
        <f>688009.82+5870979.08</f>
        <v>6558988.9</v>
      </c>
      <c r="L33" s="34">
        <f>580765.15+5607867.76</f>
        <v>6188632.91</v>
      </c>
      <c r="M33" s="34">
        <f>1582874.19+5574296.69</f>
        <v>7157170.880000001</v>
      </c>
      <c r="N33" s="16">
        <f t="shared" si="3"/>
        <v>75818448.10999998</v>
      </c>
    </row>
    <row r="34" spans="1:14" ht="12.75">
      <c r="A34" t="s">
        <v>56</v>
      </c>
      <c r="B34" s="34">
        <v>691403.69</v>
      </c>
      <c r="C34" s="34">
        <v>678383</v>
      </c>
      <c r="D34" s="34">
        <v>585848.05</v>
      </c>
      <c r="E34" s="34">
        <v>965789.26</v>
      </c>
      <c r="F34" s="34">
        <v>863844.98</v>
      </c>
      <c r="G34" s="34">
        <v>759945</v>
      </c>
      <c r="H34" s="34">
        <v>495132.04</v>
      </c>
      <c r="I34" s="34">
        <v>536430.07</v>
      </c>
      <c r="J34" s="34">
        <v>574278.73</v>
      </c>
      <c r="K34" s="34">
        <v>654931.7</v>
      </c>
      <c r="L34" s="34">
        <v>669471.8</v>
      </c>
      <c r="M34" s="34">
        <v>643775.11</v>
      </c>
      <c r="N34" s="16">
        <f t="shared" si="3"/>
        <v>8119233.430000001</v>
      </c>
    </row>
    <row r="35" spans="1:14" ht="12.75">
      <c r="A35" t="s">
        <v>57</v>
      </c>
      <c r="B35" s="34">
        <v>105413.24</v>
      </c>
      <c r="C35" s="34">
        <v>89463</v>
      </c>
      <c r="D35" s="34">
        <v>116095.99</v>
      </c>
      <c r="E35" s="34">
        <v>139952.68</v>
      </c>
      <c r="F35" s="34">
        <v>137671.96</v>
      </c>
      <c r="G35" s="34">
        <v>146419.64</v>
      </c>
      <c r="H35" s="34">
        <v>69684.04</v>
      </c>
      <c r="I35" s="34">
        <v>55555.96</v>
      </c>
      <c r="J35" s="34">
        <v>103649.95</v>
      </c>
      <c r="K35" s="34">
        <v>104986.09</v>
      </c>
      <c r="L35" s="34">
        <v>110856.11</v>
      </c>
      <c r="M35" s="34">
        <v>101378.05</v>
      </c>
      <c r="N35" s="16">
        <f t="shared" si="3"/>
        <v>1281126.7100000002</v>
      </c>
    </row>
    <row r="36" spans="1:14" ht="12.75">
      <c r="A36" t="s">
        <v>58</v>
      </c>
      <c r="B36" s="36">
        <v>486775.73</v>
      </c>
      <c r="C36" s="36">
        <v>398266</v>
      </c>
      <c r="D36" s="36">
        <v>502738.62</v>
      </c>
      <c r="E36" s="36">
        <v>690126.49</v>
      </c>
      <c r="F36" s="36">
        <v>763187.52</v>
      </c>
      <c r="G36" s="36">
        <v>654579.72</v>
      </c>
      <c r="H36" s="36">
        <v>254647.93</v>
      </c>
      <c r="I36" s="36">
        <v>303733.59</v>
      </c>
      <c r="J36" s="36">
        <v>392392.58</v>
      </c>
      <c r="K36" s="36">
        <v>445639.93</v>
      </c>
      <c r="L36" s="36">
        <v>538490.5</v>
      </c>
      <c r="M36" s="36">
        <v>502548.89</v>
      </c>
      <c r="N36" s="37">
        <f t="shared" si="3"/>
        <v>5933127.499999999</v>
      </c>
    </row>
    <row r="37" spans="1:14" ht="12.75">
      <c r="A37" t="s">
        <v>59</v>
      </c>
      <c r="B37" s="34">
        <f>SUM(B33:B36)</f>
        <v>8613428.09</v>
      </c>
      <c r="C37" s="34">
        <f aca="true" t="shared" si="4" ref="C37:N37">SUM(C33:C36)</f>
        <v>7343922</v>
      </c>
      <c r="D37" s="34">
        <f t="shared" si="4"/>
        <v>7966088.96</v>
      </c>
      <c r="E37" s="34">
        <f t="shared" si="4"/>
        <v>8031484.55</v>
      </c>
      <c r="F37" s="34">
        <f t="shared" si="4"/>
        <v>6645067.949999999</v>
      </c>
      <c r="G37" s="34">
        <f t="shared" si="4"/>
        <v>8284873.21</v>
      </c>
      <c r="H37" s="34">
        <f t="shared" si="4"/>
        <v>6634815.409999999</v>
      </c>
      <c r="I37" s="34">
        <f t="shared" si="4"/>
        <v>6337574.7</v>
      </c>
      <c r="J37" s="34">
        <f t="shared" si="4"/>
        <v>7617810.010000001</v>
      </c>
      <c r="K37" s="34">
        <f t="shared" si="4"/>
        <v>7764546.62</v>
      </c>
      <c r="L37" s="34">
        <f t="shared" si="4"/>
        <v>7507451.32</v>
      </c>
      <c r="M37" s="34">
        <f t="shared" si="4"/>
        <v>8404872.930000002</v>
      </c>
      <c r="N37" s="84">
        <f t="shared" si="4"/>
        <v>91151935.74999999</v>
      </c>
    </row>
    <row r="38" ht="12.75">
      <c r="L38" s="34"/>
    </row>
    <row r="39" ht="12.75">
      <c r="A39" t="str">
        <f ca="1">CELL("filename")</f>
        <v>S:\Div - Adm Svc\Distribution &amp; Statistics\Acct Tech\Monthly Roll\[GROSS COMP FY2009.xls]FEB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38" t="s">
        <v>258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5" ht="12.75">
      <c r="B5" s="16"/>
    </row>
    <row r="6" spans="1:14" ht="12.75">
      <c r="A6" t="s">
        <v>9</v>
      </c>
      <c r="B6" s="16">
        <v>0</v>
      </c>
      <c r="C6" s="16">
        <v>0</v>
      </c>
      <c r="D6" s="16">
        <v>61273.85</v>
      </c>
      <c r="E6" s="16">
        <v>0</v>
      </c>
      <c r="F6" s="16">
        <v>0</v>
      </c>
      <c r="G6" s="5">
        <v>55029.15</v>
      </c>
      <c r="H6" s="16">
        <v>0</v>
      </c>
      <c r="I6" s="16">
        <v>0</v>
      </c>
      <c r="J6" s="16">
        <v>37758.05</v>
      </c>
      <c r="K6" s="16">
        <v>0</v>
      </c>
      <c r="L6" s="16">
        <v>0</v>
      </c>
      <c r="M6" s="16">
        <v>67530.1</v>
      </c>
      <c r="N6" s="16">
        <f>SUM(B6:M6)</f>
        <v>221591.15</v>
      </c>
    </row>
    <row r="7" spans="1:14" ht="12.75">
      <c r="A7" t="s">
        <v>10</v>
      </c>
      <c r="B7" s="16">
        <v>0</v>
      </c>
      <c r="C7" s="16">
        <v>0</v>
      </c>
      <c r="D7" s="16">
        <v>22502.7</v>
      </c>
      <c r="E7" s="16">
        <v>0</v>
      </c>
      <c r="F7" s="16">
        <v>0</v>
      </c>
      <c r="G7" s="5">
        <v>24498.1</v>
      </c>
      <c r="H7" s="16">
        <v>0</v>
      </c>
      <c r="I7" s="16">
        <v>0</v>
      </c>
      <c r="J7" s="16">
        <v>18876.55</v>
      </c>
      <c r="K7" s="16">
        <v>0</v>
      </c>
      <c r="L7" s="16">
        <v>0</v>
      </c>
      <c r="M7" s="16">
        <v>15408.25</v>
      </c>
      <c r="N7" s="16">
        <f aca="true" t="shared" si="0" ref="N7:N22">SUM(B7:M7)</f>
        <v>81285.6</v>
      </c>
    </row>
    <row r="8" spans="1:14" ht="12.75">
      <c r="A8" t="s">
        <v>11</v>
      </c>
      <c r="B8" s="16">
        <v>0</v>
      </c>
      <c r="C8" s="16">
        <v>0</v>
      </c>
      <c r="D8" s="16">
        <v>8116624.12</v>
      </c>
      <c r="E8" s="16">
        <v>0</v>
      </c>
      <c r="F8" s="16">
        <v>0</v>
      </c>
      <c r="G8" s="5">
        <v>5374478.91</v>
      </c>
      <c r="H8" s="16">
        <v>0</v>
      </c>
      <c r="I8" s="16">
        <v>0</v>
      </c>
      <c r="J8" s="16">
        <v>4475789.36</v>
      </c>
      <c r="K8" s="16">
        <v>0</v>
      </c>
      <c r="L8" s="16">
        <v>0</v>
      </c>
      <c r="M8" s="16">
        <v>4620996.6</v>
      </c>
      <c r="N8" s="16">
        <f t="shared" si="0"/>
        <v>22587888.990000002</v>
      </c>
    </row>
    <row r="9" spans="1:14" ht="12.75">
      <c r="A9" t="s">
        <v>12</v>
      </c>
      <c r="B9" s="16">
        <v>0</v>
      </c>
      <c r="C9" s="16">
        <v>0</v>
      </c>
      <c r="D9" s="16">
        <v>157678.95</v>
      </c>
      <c r="E9" s="16">
        <v>0</v>
      </c>
      <c r="F9" s="16">
        <v>0</v>
      </c>
      <c r="G9" s="5">
        <v>114255.9</v>
      </c>
      <c r="H9" s="16">
        <v>0</v>
      </c>
      <c r="I9" s="16">
        <v>0</v>
      </c>
      <c r="J9" s="16">
        <v>93567.1</v>
      </c>
      <c r="K9" s="16">
        <v>0</v>
      </c>
      <c r="L9" s="16">
        <v>0</v>
      </c>
      <c r="M9" s="16">
        <v>112836.9</v>
      </c>
      <c r="N9" s="16">
        <f t="shared" si="0"/>
        <v>478338.85</v>
      </c>
    </row>
    <row r="10" spans="1:14" ht="12.75">
      <c r="A10" t="s">
        <v>13</v>
      </c>
      <c r="B10" s="16">
        <v>41244.5</v>
      </c>
      <c r="C10" s="16">
        <v>19000.3</v>
      </c>
      <c r="D10" s="16">
        <v>35407.35</v>
      </c>
      <c r="E10" s="16">
        <v>-49.5</v>
      </c>
      <c r="F10" s="16">
        <v>14156.45</v>
      </c>
      <c r="G10" s="5">
        <v>18791.85</v>
      </c>
      <c r="H10" s="16">
        <v>14536.5</v>
      </c>
      <c r="I10" s="16">
        <v>9636.55</v>
      </c>
      <c r="J10" s="16">
        <v>10882.3</v>
      </c>
      <c r="K10" s="16">
        <v>18044.4</v>
      </c>
      <c r="L10" s="16">
        <v>13196.7</v>
      </c>
      <c r="M10" s="16">
        <v>19385.3</v>
      </c>
      <c r="N10" s="16">
        <f t="shared" si="0"/>
        <v>214232.69999999995</v>
      </c>
    </row>
    <row r="11" spans="1:14" ht="12.75">
      <c r="A11" t="s">
        <v>14</v>
      </c>
      <c r="B11" s="16">
        <v>0</v>
      </c>
      <c r="C11" s="16">
        <v>0</v>
      </c>
      <c r="D11" s="16">
        <v>1886.5</v>
      </c>
      <c r="E11" s="16">
        <v>0</v>
      </c>
      <c r="F11" s="16">
        <v>0</v>
      </c>
      <c r="G11" s="5">
        <v>488.4</v>
      </c>
      <c r="H11" s="16">
        <v>0</v>
      </c>
      <c r="I11" s="16">
        <v>0</v>
      </c>
      <c r="J11" s="16">
        <v>482.35</v>
      </c>
      <c r="K11" s="16">
        <v>0</v>
      </c>
      <c r="L11" s="16">
        <v>0</v>
      </c>
      <c r="M11" s="16">
        <v>495.45</v>
      </c>
      <c r="N11" s="16">
        <f t="shared" si="0"/>
        <v>3352.7</v>
      </c>
    </row>
    <row r="12" spans="1:14" ht="12.75">
      <c r="A12" t="s">
        <v>15</v>
      </c>
      <c r="B12" s="16">
        <v>282.15</v>
      </c>
      <c r="C12" s="16">
        <v>64.35</v>
      </c>
      <c r="D12" s="16">
        <v>158.4</v>
      </c>
      <c r="E12" s="16">
        <v>0</v>
      </c>
      <c r="F12" s="16">
        <v>1332.65</v>
      </c>
      <c r="G12" s="5">
        <v>227.15</v>
      </c>
      <c r="H12" s="16">
        <v>689.15</v>
      </c>
      <c r="I12" s="16">
        <v>334.4</v>
      </c>
      <c r="J12" s="16">
        <v>179.3</v>
      </c>
      <c r="K12" s="16">
        <v>708.4</v>
      </c>
      <c r="L12" s="16">
        <v>149.6</v>
      </c>
      <c r="M12" s="16">
        <v>343.2</v>
      </c>
      <c r="N12" s="16">
        <f t="shared" si="0"/>
        <v>4468.750000000001</v>
      </c>
    </row>
    <row r="13" spans="1:14" ht="12.75">
      <c r="A13" t="s">
        <v>16</v>
      </c>
      <c r="B13" s="16">
        <v>0</v>
      </c>
      <c r="C13" s="16">
        <v>0</v>
      </c>
      <c r="D13" s="16">
        <v>23294.15</v>
      </c>
      <c r="E13" s="16">
        <v>0</v>
      </c>
      <c r="F13" s="16">
        <v>0</v>
      </c>
      <c r="G13" s="5">
        <v>22506</v>
      </c>
      <c r="H13" s="16">
        <v>0</v>
      </c>
      <c r="I13" s="16">
        <v>0</v>
      </c>
      <c r="J13" s="16">
        <v>10756.9</v>
      </c>
      <c r="K13" s="16">
        <v>0</v>
      </c>
      <c r="L13" s="16">
        <v>0</v>
      </c>
      <c r="M13" s="16">
        <v>18099.4</v>
      </c>
      <c r="N13" s="16">
        <f t="shared" si="0"/>
        <v>74656.45000000001</v>
      </c>
    </row>
    <row r="14" spans="1:14" ht="12.75">
      <c r="A14" t="s">
        <v>17</v>
      </c>
      <c r="B14" s="16">
        <v>1662.1</v>
      </c>
      <c r="C14" s="16">
        <v>1199.55</v>
      </c>
      <c r="D14" s="16">
        <v>1384.9</v>
      </c>
      <c r="E14" s="16">
        <v>2017.4</v>
      </c>
      <c r="F14" s="16">
        <v>616.55</v>
      </c>
      <c r="G14" s="5">
        <v>2177.45</v>
      </c>
      <c r="H14" s="16">
        <v>609.95</v>
      </c>
      <c r="I14" s="16">
        <v>919.6</v>
      </c>
      <c r="J14" s="16">
        <v>2398.55</v>
      </c>
      <c r="K14" s="16">
        <v>613.25</v>
      </c>
      <c r="L14" s="16">
        <v>1553.2</v>
      </c>
      <c r="M14" s="16">
        <v>1860.1</v>
      </c>
      <c r="N14" s="16">
        <f t="shared" si="0"/>
        <v>17012.6</v>
      </c>
    </row>
    <row r="15" spans="1:14" ht="12.75">
      <c r="A15" t="s">
        <v>18</v>
      </c>
      <c r="B15" s="16">
        <v>0</v>
      </c>
      <c r="C15" s="16">
        <v>0</v>
      </c>
      <c r="D15" s="16">
        <v>11648.45</v>
      </c>
      <c r="E15" s="16">
        <v>0</v>
      </c>
      <c r="F15" s="16">
        <v>0</v>
      </c>
      <c r="G15" s="5">
        <v>4675</v>
      </c>
      <c r="H15" s="16">
        <v>0</v>
      </c>
      <c r="I15" s="16">
        <v>0</v>
      </c>
      <c r="J15" s="16">
        <v>4012.8</v>
      </c>
      <c r="K15" s="16">
        <v>0</v>
      </c>
      <c r="L15" s="16">
        <v>0</v>
      </c>
      <c r="M15" s="16">
        <v>1292.5</v>
      </c>
      <c r="N15" s="16">
        <f t="shared" si="0"/>
        <v>21628.75</v>
      </c>
    </row>
    <row r="16" spans="1:14" ht="12.75">
      <c r="A16" t="s">
        <v>19</v>
      </c>
      <c r="B16" s="16">
        <v>34624.7</v>
      </c>
      <c r="C16" s="16">
        <v>40091.7</v>
      </c>
      <c r="D16" s="16">
        <v>38886.65</v>
      </c>
      <c r="E16" s="16">
        <v>39718.8</v>
      </c>
      <c r="F16" s="16">
        <v>26461.05</v>
      </c>
      <c r="G16" s="5">
        <v>23115.4</v>
      </c>
      <c r="H16" s="16">
        <v>24018.5</v>
      </c>
      <c r="I16" s="16">
        <v>24148.85</v>
      </c>
      <c r="J16" s="16">
        <v>34122.55</v>
      </c>
      <c r="K16" s="16">
        <v>37259.2</v>
      </c>
      <c r="L16" s="16">
        <v>25383.05</v>
      </c>
      <c r="M16" s="16">
        <v>36881.35</v>
      </c>
      <c r="N16" s="16">
        <f t="shared" si="0"/>
        <v>384711.79999999993</v>
      </c>
    </row>
    <row r="17" spans="1:14" ht="12.75">
      <c r="A17" t="s">
        <v>20</v>
      </c>
      <c r="B17" s="16">
        <v>0</v>
      </c>
      <c r="C17" s="16">
        <v>0</v>
      </c>
      <c r="D17" s="16">
        <v>2471.7</v>
      </c>
      <c r="E17" s="16">
        <v>0</v>
      </c>
      <c r="F17" s="16">
        <v>0</v>
      </c>
      <c r="G17" s="5">
        <v>2297.9</v>
      </c>
      <c r="H17" s="16">
        <v>0</v>
      </c>
      <c r="I17" s="16">
        <v>0</v>
      </c>
      <c r="J17" s="16">
        <v>1478.95</v>
      </c>
      <c r="K17" s="16">
        <v>0</v>
      </c>
      <c r="L17" s="16">
        <v>0</v>
      </c>
      <c r="M17" s="16">
        <v>2401.85</v>
      </c>
      <c r="N17" s="16">
        <f t="shared" si="0"/>
        <v>8650.4</v>
      </c>
    </row>
    <row r="18" spans="1:14" ht="12.75">
      <c r="A18" t="s">
        <v>21</v>
      </c>
      <c r="B18" s="16">
        <v>0</v>
      </c>
      <c r="C18" s="16">
        <v>0</v>
      </c>
      <c r="D18" s="16">
        <v>89532.85</v>
      </c>
      <c r="E18" s="16">
        <v>0</v>
      </c>
      <c r="F18" s="16">
        <v>0</v>
      </c>
      <c r="G18" s="5">
        <v>68471.3</v>
      </c>
      <c r="H18" s="16">
        <v>0</v>
      </c>
      <c r="I18" s="16">
        <v>0</v>
      </c>
      <c r="J18" s="16">
        <v>68615.8</v>
      </c>
      <c r="K18" s="16">
        <v>0</v>
      </c>
      <c r="L18" s="16">
        <v>0</v>
      </c>
      <c r="M18" s="16">
        <v>65412.9</v>
      </c>
      <c r="N18" s="16">
        <f t="shared" si="0"/>
        <v>292032.85000000003</v>
      </c>
    </row>
    <row r="19" spans="1:14" ht="12.75">
      <c r="A19" t="s">
        <v>22</v>
      </c>
      <c r="B19" s="16">
        <v>0</v>
      </c>
      <c r="C19" s="16">
        <v>0</v>
      </c>
      <c r="D19" s="16">
        <v>4063.83</v>
      </c>
      <c r="E19" s="16">
        <v>0</v>
      </c>
      <c r="F19" s="16">
        <v>0</v>
      </c>
      <c r="G19" s="5">
        <v>4567.75</v>
      </c>
      <c r="H19" s="16">
        <v>0</v>
      </c>
      <c r="I19" s="16">
        <v>0</v>
      </c>
      <c r="J19" s="16">
        <v>3221.35</v>
      </c>
      <c r="K19" s="16">
        <v>0</v>
      </c>
      <c r="L19" s="16">
        <v>0</v>
      </c>
      <c r="M19" s="16">
        <v>3610.75</v>
      </c>
      <c r="N19" s="16">
        <f t="shared" si="0"/>
        <v>15463.68</v>
      </c>
    </row>
    <row r="20" spans="1:14" ht="12.75">
      <c r="A20" t="s">
        <v>23</v>
      </c>
      <c r="B20" s="16">
        <v>0</v>
      </c>
      <c r="C20" s="16">
        <v>0</v>
      </c>
      <c r="D20" s="16">
        <v>65923</v>
      </c>
      <c r="E20" s="16">
        <v>0</v>
      </c>
      <c r="F20" s="16">
        <v>0</v>
      </c>
      <c r="G20" s="5">
        <v>17282.2</v>
      </c>
      <c r="H20" s="16">
        <v>-10</v>
      </c>
      <c r="I20" s="16">
        <v>0</v>
      </c>
      <c r="J20" s="16">
        <v>5126</v>
      </c>
      <c r="K20" s="16">
        <v>0</v>
      </c>
      <c r="L20" s="16">
        <v>0</v>
      </c>
      <c r="M20" s="16">
        <v>8726.85</v>
      </c>
      <c r="N20" s="16">
        <f t="shared" si="0"/>
        <v>97048.05</v>
      </c>
    </row>
    <row r="21" spans="1:14" ht="12.75">
      <c r="A21" t="s">
        <v>24</v>
      </c>
      <c r="B21" s="16">
        <v>329692</v>
      </c>
      <c r="C21" s="16">
        <v>422218.5</v>
      </c>
      <c r="D21" s="16">
        <v>299783</v>
      </c>
      <c r="E21" s="16">
        <v>523910.2</v>
      </c>
      <c r="F21" s="16">
        <v>271066.4</v>
      </c>
      <c r="G21" s="5">
        <v>398949.1</v>
      </c>
      <c r="H21" s="16">
        <v>180691.5</v>
      </c>
      <c r="I21" s="16">
        <v>199799.6</v>
      </c>
      <c r="J21" s="16">
        <v>222998.6</v>
      </c>
      <c r="K21" s="16">
        <v>271692.78</v>
      </c>
      <c r="L21" s="16">
        <v>0</v>
      </c>
      <c r="M21" s="16">
        <v>517054.52</v>
      </c>
      <c r="N21" s="16">
        <f t="shared" si="0"/>
        <v>3637856.2000000007</v>
      </c>
    </row>
    <row r="22" spans="1:14" ht="12.75">
      <c r="A22" t="s">
        <v>25</v>
      </c>
      <c r="B22" s="16">
        <v>0</v>
      </c>
      <c r="C22" s="16">
        <v>0</v>
      </c>
      <c r="D22" s="16">
        <v>7227</v>
      </c>
      <c r="E22" s="16">
        <v>0</v>
      </c>
      <c r="F22" s="16">
        <v>0</v>
      </c>
      <c r="G22" s="72">
        <v>5712.85</v>
      </c>
      <c r="H22" s="16">
        <v>0</v>
      </c>
      <c r="I22" s="16">
        <v>0</v>
      </c>
      <c r="J22" s="16">
        <v>3410</v>
      </c>
      <c r="K22" s="16">
        <v>0</v>
      </c>
      <c r="L22" s="16">
        <v>0</v>
      </c>
      <c r="M22" s="16">
        <v>4650.25</v>
      </c>
      <c r="N22" s="16">
        <f t="shared" si="0"/>
        <v>21000.1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3.5" thickBot="1">
      <c r="A24" t="s">
        <v>8</v>
      </c>
      <c r="B24" s="33">
        <f>SUM(B6:B23)</f>
        <v>407505.45</v>
      </c>
      <c r="C24" s="33">
        <f aca="true" t="shared" si="1" ref="C24:M24">SUM(C6:C23)</f>
        <v>482574.4</v>
      </c>
      <c r="D24" s="33">
        <f t="shared" si="1"/>
        <v>8939747.4</v>
      </c>
      <c r="E24" s="33">
        <f t="shared" si="1"/>
        <v>565596.9</v>
      </c>
      <c r="F24" s="33">
        <f t="shared" si="1"/>
        <v>313633.10000000003</v>
      </c>
      <c r="G24" s="33">
        <f t="shared" si="1"/>
        <v>6137524.410000001</v>
      </c>
      <c r="H24" s="33">
        <f t="shared" si="1"/>
        <v>220535.6</v>
      </c>
      <c r="I24" s="33">
        <f t="shared" si="1"/>
        <v>234839</v>
      </c>
      <c r="J24" s="33">
        <f t="shared" si="1"/>
        <v>4993676.509999998</v>
      </c>
      <c r="K24" s="33">
        <f t="shared" si="1"/>
        <v>328318.03</v>
      </c>
      <c r="L24" s="33">
        <f t="shared" si="1"/>
        <v>40282.55</v>
      </c>
      <c r="M24" s="33">
        <f t="shared" si="1"/>
        <v>5496986.27</v>
      </c>
      <c r="N24" s="33">
        <f>SUM(N6:N22)</f>
        <v>28161219.620000005</v>
      </c>
    </row>
    <row r="25" spans="2:14" ht="13.5" thickTop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ht="12.75">
      <c r="A39" t="str">
        <f ca="1">CELL("filename")</f>
        <v>S:\Div - Adm Svc\Distribution &amp; Statistics\Acct Tech\Monthly Roll\[GROSS COMP FY2009.xls]FEB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39" t="s">
        <v>259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255417.57</v>
      </c>
      <c r="C6" s="16">
        <v>216722.85</v>
      </c>
      <c r="D6" s="16">
        <v>226438.8</v>
      </c>
      <c r="E6" s="16">
        <v>218629.2</v>
      </c>
      <c r="F6" s="16">
        <v>174367.11</v>
      </c>
      <c r="G6" s="16">
        <v>218295.03</v>
      </c>
      <c r="H6" s="16">
        <v>174520.73</v>
      </c>
      <c r="I6" s="16">
        <v>160199.71</v>
      </c>
      <c r="J6" s="16">
        <v>187265.62</v>
      </c>
      <c r="K6" s="16">
        <v>195893.83</v>
      </c>
      <c r="L6" s="16">
        <v>211099.27</v>
      </c>
      <c r="M6" s="16">
        <v>210207.54</v>
      </c>
      <c r="N6" s="16">
        <f>SUM(B6:M6)</f>
        <v>2449057.26</v>
      </c>
    </row>
    <row r="7" spans="1:14" ht="12.75">
      <c r="A7" t="s">
        <v>10</v>
      </c>
      <c r="B7" s="16">
        <v>121223.94</v>
      </c>
      <c r="C7" s="16">
        <v>101165.51</v>
      </c>
      <c r="D7" s="16">
        <v>99892.6</v>
      </c>
      <c r="E7" s="16">
        <v>109977.9</v>
      </c>
      <c r="F7" s="16">
        <v>95320.37</v>
      </c>
      <c r="G7" s="16">
        <v>126745.48</v>
      </c>
      <c r="H7" s="16">
        <v>109949.8</v>
      </c>
      <c r="I7" s="16">
        <v>90450.97</v>
      </c>
      <c r="J7" s="16">
        <v>121083.25</v>
      </c>
      <c r="K7" s="16">
        <v>120187.16</v>
      </c>
      <c r="L7" s="16">
        <v>106409.45</v>
      </c>
      <c r="M7" s="16">
        <v>100308.66</v>
      </c>
      <c r="N7" s="16">
        <f aca="true" t="shared" si="0" ref="N7:N22">SUM(B7:M7)</f>
        <v>1302715.0899999999</v>
      </c>
    </row>
    <row r="8" spans="1:14" ht="12.75">
      <c r="A8" t="s">
        <v>11</v>
      </c>
      <c r="B8" s="16">
        <v>8964551</v>
      </c>
      <c r="C8" s="16">
        <v>8718132.62</v>
      </c>
      <c r="D8" s="16">
        <v>8800660.08</v>
      </c>
      <c r="E8" s="16">
        <v>8173765.16</v>
      </c>
      <c r="F8" s="16">
        <v>7840714.2</v>
      </c>
      <c r="G8" s="16">
        <v>8720841.17</v>
      </c>
      <c r="H8" s="16">
        <v>7564232.26</v>
      </c>
      <c r="I8" s="16">
        <v>6579765.74</v>
      </c>
      <c r="J8" s="16">
        <v>7681490.34</v>
      </c>
      <c r="K8" s="16">
        <v>7549164.22</v>
      </c>
      <c r="L8" s="16">
        <v>7666863.83</v>
      </c>
      <c r="M8" s="16">
        <v>7945566.57</v>
      </c>
      <c r="N8" s="16">
        <f t="shared" si="0"/>
        <v>96205747.19</v>
      </c>
    </row>
    <row r="9" spans="1:14" ht="12.75">
      <c r="A9" t="s">
        <v>12</v>
      </c>
      <c r="B9" s="16">
        <v>245338.39</v>
      </c>
      <c r="C9" s="16">
        <v>215216.19</v>
      </c>
      <c r="D9" s="16">
        <v>231815.03</v>
      </c>
      <c r="E9" s="16">
        <v>226353.3</v>
      </c>
      <c r="F9" s="16">
        <v>181443.53</v>
      </c>
      <c r="G9" s="16">
        <v>209167.54</v>
      </c>
      <c r="H9" s="16">
        <v>184512.81</v>
      </c>
      <c r="I9" s="16">
        <v>162559.23</v>
      </c>
      <c r="J9" s="16">
        <v>203437.32</v>
      </c>
      <c r="K9" s="16">
        <v>199222.73</v>
      </c>
      <c r="L9" s="16">
        <v>195397.98</v>
      </c>
      <c r="M9" s="16">
        <v>200390</v>
      </c>
      <c r="N9" s="16">
        <f t="shared" si="0"/>
        <v>2454854.0500000003</v>
      </c>
    </row>
    <row r="10" spans="1:14" ht="12.75">
      <c r="A10" t="s">
        <v>13</v>
      </c>
      <c r="B10" s="16">
        <v>338523.3</v>
      </c>
      <c r="C10" s="16">
        <v>285966.5</v>
      </c>
      <c r="D10" s="16">
        <v>289750.3</v>
      </c>
      <c r="E10" s="16">
        <v>305230.15</v>
      </c>
      <c r="F10" s="16">
        <v>267554.99</v>
      </c>
      <c r="G10" s="16">
        <v>344861.25</v>
      </c>
      <c r="H10" s="16">
        <v>305145.21</v>
      </c>
      <c r="I10" s="16">
        <v>231230.3</v>
      </c>
      <c r="J10" s="16">
        <v>341639.26</v>
      </c>
      <c r="K10" s="16">
        <v>340941.02</v>
      </c>
      <c r="L10" s="16">
        <v>330794.35</v>
      </c>
      <c r="M10" s="16">
        <v>313225.55</v>
      </c>
      <c r="N10" s="16">
        <f t="shared" si="0"/>
        <v>3694862.1799999997</v>
      </c>
    </row>
    <row r="11" spans="1:14" ht="12.75">
      <c r="A11" t="s">
        <v>14</v>
      </c>
      <c r="B11" s="16">
        <v>10875.58</v>
      </c>
      <c r="C11" s="16">
        <v>7527.9</v>
      </c>
      <c r="D11" s="16">
        <v>7746.8</v>
      </c>
      <c r="E11" s="16">
        <v>11330.95</v>
      </c>
      <c r="F11" s="16">
        <v>10405.56</v>
      </c>
      <c r="G11" s="16">
        <v>20667.54</v>
      </c>
      <c r="H11" s="16">
        <v>19574.09</v>
      </c>
      <c r="I11" s="16">
        <v>11409.34</v>
      </c>
      <c r="J11" s="16">
        <v>16046.45</v>
      </c>
      <c r="K11" s="16">
        <v>15730.39</v>
      </c>
      <c r="L11" s="16">
        <v>7217.57</v>
      </c>
      <c r="M11" s="16">
        <v>9572.29</v>
      </c>
      <c r="N11" s="16">
        <f t="shared" si="0"/>
        <v>148104.46</v>
      </c>
    </row>
    <row r="12" spans="1:14" ht="12.75">
      <c r="A12" t="s">
        <v>15</v>
      </c>
      <c r="B12" s="16">
        <v>18568.8</v>
      </c>
      <c r="C12" s="16">
        <v>15030.7</v>
      </c>
      <c r="D12" s="16">
        <v>16514.07</v>
      </c>
      <c r="E12" s="16">
        <v>16984.97</v>
      </c>
      <c r="F12" s="16">
        <v>18561.9</v>
      </c>
      <c r="G12" s="16">
        <v>30516.54</v>
      </c>
      <c r="H12" s="16">
        <v>28291.24</v>
      </c>
      <c r="I12" s="16">
        <v>15371.26</v>
      </c>
      <c r="J12" s="16">
        <v>24834.95</v>
      </c>
      <c r="K12" s="16">
        <v>23129</v>
      </c>
      <c r="L12" s="16">
        <v>13390.81</v>
      </c>
      <c r="M12" s="16">
        <v>18383.95</v>
      </c>
      <c r="N12" s="16">
        <f t="shared" si="0"/>
        <v>239578.19000000003</v>
      </c>
    </row>
    <row r="13" spans="1:14" ht="12.75">
      <c r="A13" t="s">
        <v>16</v>
      </c>
      <c r="B13" s="16">
        <v>128638.18</v>
      </c>
      <c r="C13" s="16">
        <v>104299.14</v>
      </c>
      <c r="D13" s="16">
        <v>111160.69</v>
      </c>
      <c r="E13" s="16">
        <v>109958.04</v>
      </c>
      <c r="F13" s="16">
        <v>104686.57</v>
      </c>
      <c r="G13" s="16">
        <v>154819.94</v>
      </c>
      <c r="H13" s="16">
        <v>137750.76</v>
      </c>
      <c r="I13" s="16">
        <v>89856.5</v>
      </c>
      <c r="J13" s="16">
        <v>135972.07</v>
      </c>
      <c r="K13" s="16">
        <v>131619.14</v>
      </c>
      <c r="L13" s="16">
        <v>110992.98</v>
      </c>
      <c r="M13" s="16">
        <v>107624.71</v>
      </c>
      <c r="N13" s="16">
        <f t="shared" si="0"/>
        <v>1427378.7200000002</v>
      </c>
    </row>
    <row r="14" spans="1:14" ht="12.75">
      <c r="A14" t="s">
        <v>17</v>
      </c>
      <c r="B14" s="16">
        <v>52953.66</v>
      </c>
      <c r="C14" s="16">
        <v>40627.39</v>
      </c>
      <c r="D14" s="16">
        <v>51203.31</v>
      </c>
      <c r="E14" s="16">
        <v>43799.79</v>
      </c>
      <c r="F14" s="16">
        <v>41846.34</v>
      </c>
      <c r="G14" s="16">
        <v>68742.24</v>
      </c>
      <c r="H14" s="16">
        <v>56100.17</v>
      </c>
      <c r="I14" s="16">
        <v>40823.57</v>
      </c>
      <c r="J14" s="16">
        <v>65708.57</v>
      </c>
      <c r="K14" s="16">
        <v>60579.08</v>
      </c>
      <c r="L14" s="16">
        <v>43177.9</v>
      </c>
      <c r="M14" s="16">
        <v>55896.25</v>
      </c>
      <c r="N14" s="16">
        <f t="shared" si="0"/>
        <v>621458.27</v>
      </c>
    </row>
    <row r="15" spans="1:14" ht="12.75">
      <c r="A15" t="s">
        <v>18</v>
      </c>
      <c r="B15" s="16">
        <v>38763.23</v>
      </c>
      <c r="C15" s="16">
        <v>30116.04</v>
      </c>
      <c r="D15" s="16">
        <v>30330.29</v>
      </c>
      <c r="E15" s="16">
        <v>31514.99</v>
      </c>
      <c r="F15" s="16">
        <v>31267.02</v>
      </c>
      <c r="G15" s="16">
        <v>47687.75</v>
      </c>
      <c r="H15" s="16">
        <v>44186.27</v>
      </c>
      <c r="I15" s="16">
        <v>30620.36</v>
      </c>
      <c r="J15" s="16">
        <v>41967.29</v>
      </c>
      <c r="K15" s="16">
        <v>39907.77</v>
      </c>
      <c r="L15" s="16">
        <v>27767.77</v>
      </c>
      <c r="M15" s="16">
        <v>34035.5</v>
      </c>
      <c r="N15" s="16">
        <f t="shared" si="0"/>
        <v>428164.28</v>
      </c>
    </row>
    <row r="16" spans="1:14" ht="12.75">
      <c r="A16" t="s">
        <v>19</v>
      </c>
      <c r="B16" s="16">
        <v>268765.5</v>
      </c>
      <c r="C16" s="16">
        <v>233760.32</v>
      </c>
      <c r="D16" s="16">
        <v>242565.9</v>
      </c>
      <c r="E16" s="16">
        <v>232101.52</v>
      </c>
      <c r="F16" s="16">
        <v>200410.51</v>
      </c>
      <c r="G16" s="16">
        <v>234056.6</v>
      </c>
      <c r="H16" s="16">
        <v>203493.1</v>
      </c>
      <c r="I16" s="16">
        <v>183580.78</v>
      </c>
      <c r="J16" s="16">
        <v>223302.19</v>
      </c>
      <c r="K16" s="16">
        <v>223946.57</v>
      </c>
      <c r="L16" s="16">
        <v>214268.41</v>
      </c>
      <c r="M16" s="16">
        <v>222094.86</v>
      </c>
      <c r="N16" s="16">
        <f t="shared" si="0"/>
        <v>2682346.2600000002</v>
      </c>
    </row>
    <row r="17" spans="1:14" ht="12.75">
      <c r="A17" t="s">
        <v>20</v>
      </c>
      <c r="B17" s="16">
        <v>31411.11</v>
      </c>
      <c r="C17" s="16">
        <v>22969.23</v>
      </c>
      <c r="D17" s="16">
        <v>24536.25</v>
      </c>
      <c r="E17" s="16">
        <v>33055.62</v>
      </c>
      <c r="F17" s="16">
        <v>29109.09</v>
      </c>
      <c r="G17" s="16">
        <v>39982.79</v>
      </c>
      <c r="H17" s="16">
        <v>35259.49</v>
      </c>
      <c r="I17" s="16">
        <v>24262.05</v>
      </c>
      <c r="J17" s="16">
        <v>35209.96</v>
      </c>
      <c r="K17" s="16">
        <v>38043.34</v>
      </c>
      <c r="L17" s="16">
        <v>30007.13</v>
      </c>
      <c r="M17" s="16">
        <v>26568.39</v>
      </c>
      <c r="N17" s="16">
        <f t="shared" si="0"/>
        <v>370414.44999999995</v>
      </c>
    </row>
    <row r="18" spans="1:14" ht="12.75">
      <c r="A18" t="s">
        <v>21</v>
      </c>
      <c r="B18" s="16">
        <v>253274.66</v>
      </c>
      <c r="C18" s="16">
        <v>224813.67</v>
      </c>
      <c r="D18" s="16">
        <v>228204.19</v>
      </c>
      <c r="E18" s="16">
        <v>230937.98</v>
      </c>
      <c r="F18" s="16">
        <v>198221.28</v>
      </c>
      <c r="G18" s="16">
        <v>264430.4</v>
      </c>
      <c r="H18" s="16">
        <v>215935.18</v>
      </c>
      <c r="I18" s="16">
        <v>192068.57</v>
      </c>
      <c r="J18" s="16">
        <v>235752.77</v>
      </c>
      <c r="K18" s="16">
        <v>240326.67</v>
      </c>
      <c r="L18" s="16">
        <v>210762.59</v>
      </c>
      <c r="M18" s="16">
        <v>219348.41</v>
      </c>
      <c r="N18" s="16">
        <f t="shared" si="0"/>
        <v>2714076.37</v>
      </c>
    </row>
    <row r="19" spans="1:14" ht="12.75">
      <c r="A19" t="s">
        <v>22</v>
      </c>
      <c r="B19" s="16">
        <v>36262.37</v>
      </c>
      <c r="C19" s="16">
        <v>23973.21</v>
      </c>
      <c r="D19" s="16">
        <v>29078.43</v>
      </c>
      <c r="E19" s="16">
        <v>30105.27</v>
      </c>
      <c r="F19" s="16">
        <v>33972.23</v>
      </c>
      <c r="G19" s="16">
        <v>72825.84</v>
      </c>
      <c r="H19" s="16">
        <v>53223.5</v>
      </c>
      <c r="I19" s="16">
        <v>31889.36</v>
      </c>
      <c r="J19" s="16">
        <v>50091.57</v>
      </c>
      <c r="K19" s="16">
        <v>48990.01</v>
      </c>
      <c r="L19" s="16">
        <v>31772.79</v>
      </c>
      <c r="M19" s="16">
        <v>31502.01</v>
      </c>
      <c r="N19" s="16">
        <f t="shared" si="0"/>
        <v>473686.58999999997</v>
      </c>
    </row>
    <row r="20" spans="1:14" ht="12.75">
      <c r="A20" t="s">
        <v>23</v>
      </c>
      <c r="B20" s="16">
        <v>29146.7</v>
      </c>
      <c r="C20" s="16">
        <v>25363.11</v>
      </c>
      <c r="D20" s="16">
        <v>29449.7</v>
      </c>
      <c r="E20" s="16">
        <v>23522.17</v>
      </c>
      <c r="F20" s="16">
        <v>25406.98</v>
      </c>
      <c r="G20" s="16">
        <v>26711.81</v>
      </c>
      <c r="H20" s="16">
        <v>21881.73</v>
      </c>
      <c r="I20" s="16">
        <v>23457.63</v>
      </c>
      <c r="J20" s="16">
        <v>27556.23</v>
      </c>
      <c r="K20" s="16">
        <v>27263.89</v>
      </c>
      <c r="L20" s="16">
        <v>27415.29</v>
      </c>
      <c r="M20" s="16">
        <v>28838.45</v>
      </c>
      <c r="N20" s="16">
        <f t="shared" si="0"/>
        <v>316013.69</v>
      </c>
    </row>
    <row r="21" spans="1:14" ht="12.75">
      <c r="A21" t="s">
        <v>24</v>
      </c>
      <c r="B21" s="16">
        <v>2195829.52</v>
      </c>
      <c r="C21" s="16">
        <v>2048617.46</v>
      </c>
      <c r="D21" s="16">
        <v>2048331.15</v>
      </c>
      <c r="E21" s="16">
        <v>1938006.25</v>
      </c>
      <c r="F21" s="16">
        <v>1692491.66</v>
      </c>
      <c r="G21" s="16">
        <v>1971656.72</v>
      </c>
      <c r="H21" s="16">
        <v>1741813.2</v>
      </c>
      <c r="I21" s="16">
        <v>1487269.45</v>
      </c>
      <c r="J21" s="16">
        <v>1728891.1</v>
      </c>
      <c r="K21" s="16">
        <v>1740905.16</v>
      </c>
      <c r="L21" s="16">
        <v>1882397.07</v>
      </c>
      <c r="M21" s="16">
        <v>1909262.95</v>
      </c>
      <c r="N21" s="16">
        <f t="shared" si="0"/>
        <v>22385471.69</v>
      </c>
    </row>
    <row r="22" spans="1:14" ht="12.75">
      <c r="A22" t="s">
        <v>25</v>
      </c>
      <c r="B22" s="37">
        <v>70987.39</v>
      </c>
      <c r="C22" s="37">
        <v>59868.93</v>
      </c>
      <c r="D22" s="37">
        <v>64128.83</v>
      </c>
      <c r="E22" s="37">
        <v>61146.38</v>
      </c>
      <c r="F22" s="37">
        <v>55507.53</v>
      </c>
      <c r="G22" s="37">
        <v>98654.21</v>
      </c>
      <c r="H22" s="37">
        <v>85781.35</v>
      </c>
      <c r="I22" s="37">
        <v>53994.43</v>
      </c>
      <c r="J22" s="37">
        <v>79859.47</v>
      </c>
      <c r="K22" s="37">
        <v>78373.02</v>
      </c>
      <c r="L22" s="37">
        <v>64630.13</v>
      </c>
      <c r="M22" s="37">
        <v>66028.52</v>
      </c>
      <c r="N22" s="37">
        <f t="shared" si="0"/>
        <v>838960.1900000002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6">
        <f>SUM(B6:B23)</f>
        <v>13060530.9</v>
      </c>
      <c r="C24" s="16">
        <f aca="true" t="shared" si="1" ref="C24:M24">SUM(C6:C23)</f>
        <v>12374170.77</v>
      </c>
      <c r="D24" s="16">
        <f t="shared" si="1"/>
        <v>12531806.42</v>
      </c>
      <c r="E24" s="16">
        <f t="shared" si="1"/>
        <v>11796419.639999999</v>
      </c>
      <c r="F24" s="16">
        <f t="shared" si="1"/>
        <v>11001286.87</v>
      </c>
      <c r="G24" s="16">
        <f t="shared" si="1"/>
        <v>12650662.849999998</v>
      </c>
      <c r="H24" s="16">
        <f t="shared" si="1"/>
        <v>10981650.889999999</v>
      </c>
      <c r="I24" s="16">
        <f t="shared" si="1"/>
        <v>9408809.25</v>
      </c>
      <c r="J24" s="16">
        <f t="shared" si="1"/>
        <v>11200108.41</v>
      </c>
      <c r="K24" s="16">
        <f t="shared" si="1"/>
        <v>11074223.000000002</v>
      </c>
      <c r="L24" s="16">
        <f t="shared" si="1"/>
        <v>11174365.320000002</v>
      </c>
      <c r="M24" s="16">
        <f t="shared" si="1"/>
        <v>11498854.609999998</v>
      </c>
      <c r="N24" s="16">
        <f>SUM(N6:N22)</f>
        <v>138752888.92999998</v>
      </c>
    </row>
    <row r="25" spans="2:14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ht="12.75">
      <c r="A39" t="str">
        <f ca="1">CELL("filename")</f>
        <v>S:\Div - Adm Svc\Distribution &amp; Statistics\Acct Tech\Monthly Roll\[GROSS COMP FY2009.xls]FEB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workbookViewId="0" topLeftCell="A1">
      <pane xSplit="1" ySplit="2" topLeftCell="I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5" sqref="M35"/>
    </sheetView>
  </sheetViews>
  <sheetFormatPr defaultColWidth="9.140625" defaultRowHeight="12.75"/>
  <cols>
    <col min="1" max="1" width="30.7109375" style="40" customWidth="1"/>
    <col min="2" max="4" width="13.421875" style="41" bestFit="1" customWidth="1"/>
    <col min="5" max="5" width="13.57421875" style="40" bestFit="1" customWidth="1"/>
    <col min="6" max="6" width="13.57421875" style="41" bestFit="1" customWidth="1"/>
    <col min="7" max="7" width="13.57421875" style="40" bestFit="1" customWidth="1"/>
    <col min="8" max="8" width="13.57421875" style="41" bestFit="1" customWidth="1"/>
    <col min="9" max="9" width="13.57421875" style="40" bestFit="1" customWidth="1"/>
    <col min="10" max="10" width="13.57421875" style="41" bestFit="1" customWidth="1"/>
    <col min="11" max="11" width="13.421875" style="41" bestFit="1" customWidth="1"/>
    <col min="12" max="12" width="13.57421875" style="41" bestFit="1" customWidth="1"/>
    <col min="13" max="13" width="13.57421875" style="40" bestFit="1" customWidth="1"/>
    <col min="14" max="14" width="16.00390625" style="40" bestFit="1" customWidth="1"/>
    <col min="15" max="15" width="13.57421875" style="40" bestFit="1" customWidth="1"/>
    <col min="16" max="16384" width="9.140625" style="40" customWidth="1"/>
  </cols>
  <sheetData>
    <row r="1" ht="12">
      <c r="N1" s="42" t="s">
        <v>38</v>
      </c>
    </row>
    <row r="2" spans="1:14" ht="12">
      <c r="A2" s="43" t="s">
        <v>60</v>
      </c>
      <c r="B2" s="44" t="s">
        <v>26</v>
      </c>
      <c r="C2" s="44" t="s">
        <v>27</v>
      </c>
      <c r="D2" s="44" t="s">
        <v>28</v>
      </c>
      <c r="E2" s="44" t="s">
        <v>29</v>
      </c>
      <c r="F2" s="44" t="s">
        <v>30</v>
      </c>
      <c r="G2" s="44" t="s">
        <v>31</v>
      </c>
      <c r="H2" s="44" t="s">
        <v>32</v>
      </c>
      <c r="I2" s="44" t="s">
        <v>33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8</v>
      </c>
    </row>
    <row r="3" ht="12">
      <c r="A3" s="45"/>
    </row>
    <row r="4" ht="12">
      <c r="A4" s="46" t="s">
        <v>61</v>
      </c>
    </row>
    <row r="5" spans="1:14" ht="12">
      <c r="A5" s="40" t="s">
        <v>9</v>
      </c>
      <c r="B5" s="47">
        <v>1834164.92</v>
      </c>
      <c r="C5" s="47">
        <v>1831577.1</v>
      </c>
      <c r="D5" s="47">
        <v>1909972.88</v>
      </c>
      <c r="E5" s="45">
        <v>1732086.33</v>
      </c>
      <c r="F5" s="47">
        <v>1550761.27</v>
      </c>
      <c r="G5" s="45">
        <v>1925044.72</v>
      </c>
      <c r="H5" s="47">
        <v>1437812.84</v>
      </c>
      <c r="I5" s="45">
        <v>1281858.26</v>
      </c>
      <c r="J5" s="47">
        <v>1742618.73</v>
      </c>
      <c r="K5" s="47">
        <v>1408050.14</v>
      </c>
      <c r="L5" s="47">
        <v>1565102.03</v>
      </c>
      <c r="M5" s="45">
        <v>1750537.7</v>
      </c>
      <c r="N5" s="45">
        <f>SUM(B5:M5)</f>
        <v>19969586.92</v>
      </c>
    </row>
    <row r="6" spans="2:14" ht="12">
      <c r="B6" s="47"/>
      <c r="C6" s="47"/>
      <c r="D6" s="47"/>
      <c r="E6" s="45"/>
      <c r="F6" s="47"/>
      <c r="G6" s="45"/>
      <c r="H6" s="47"/>
      <c r="I6" s="45"/>
      <c r="J6" s="47"/>
      <c r="K6" s="47"/>
      <c r="L6" s="47"/>
      <c r="M6" s="45"/>
      <c r="N6" s="45"/>
    </row>
    <row r="7" spans="1:14" ht="12">
      <c r="A7" s="46" t="s">
        <v>62</v>
      </c>
      <c r="B7" s="47"/>
      <c r="C7" s="47"/>
      <c r="D7" s="47"/>
      <c r="E7" s="45"/>
      <c r="F7" s="47"/>
      <c r="G7" s="45"/>
      <c r="H7" s="47"/>
      <c r="I7" s="45"/>
      <c r="J7" s="47"/>
      <c r="K7" s="47"/>
      <c r="L7" s="47"/>
      <c r="M7" s="45"/>
      <c r="N7" s="45"/>
    </row>
    <row r="8" spans="1:14" ht="12">
      <c r="A8" s="40" t="s">
        <v>63</v>
      </c>
      <c r="B8" s="47">
        <v>2376.73</v>
      </c>
      <c r="C8" s="47">
        <v>2373.37</v>
      </c>
      <c r="D8" s="47">
        <v>2474.96</v>
      </c>
      <c r="E8" s="45">
        <v>2244.45</v>
      </c>
      <c r="F8" s="47">
        <v>2009.49</v>
      </c>
      <c r="G8" s="45">
        <v>2494.49</v>
      </c>
      <c r="H8" s="47">
        <v>1863.13</v>
      </c>
      <c r="I8" s="45">
        <v>1661.04</v>
      </c>
      <c r="J8" s="47">
        <v>2258.1</v>
      </c>
      <c r="K8" s="47">
        <v>1824.56</v>
      </c>
      <c r="L8" s="47">
        <v>2028.07</v>
      </c>
      <c r="M8" s="45">
        <v>2268.36</v>
      </c>
      <c r="N8" s="45">
        <f>SUM(B8:M8)</f>
        <v>25876.75</v>
      </c>
    </row>
    <row r="9" spans="1:14" ht="12">
      <c r="A9" s="40" t="s">
        <v>64</v>
      </c>
      <c r="B9" s="47">
        <v>23973.24</v>
      </c>
      <c r="C9" s="47">
        <v>23939.41</v>
      </c>
      <c r="D9" s="47">
        <v>24964.08</v>
      </c>
      <c r="E9" s="45">
        <v>22639.03</v>
      </c>
      <c r="F9" s="47">
        <v>20269.04</v>
      </c>
      <c r="G9" s="45">
        <v>25161.07</v>
      </c>
      <c r="H9" s="47">
        <v>18792.76</v>
      </c>
      <c r="I9" s="45">
        <v>16754.38</v>
      </c>
      <c r="J9" s="47">
        <v>22776.69</v>
      </c>
      <c r="K9" s="47">
        <v>18403.75</v>
      </c>
      <c r="L9" s="47">
        <v>20456.48</v>
      </c>
      <c r="M9" s="45">
        <v>22880.2</v>
      </c>
      <c r="N9" s="45">
        <f>SUM(B9:M9)</f>
        <v>261010.13000000006</v>
      </c>
    </row>
    <row r="10" spans="2:14" ht="12">
      <c r="B10" s="47"/>
      <c r="C10" s="47"/>
      <c r="D10" s="47"/>
      <c r="E10" s="45"/>
      <c r="F10" s="47"/>
      <c r="G10" s="45"/>
      <c r="H10" s="47"/>
      <c r="I10" s="45"/>
      <c r="J10" s="47"/>
      <c r="K10" s="47"/>
      <c r="L10" s="47"/>
      <c r="M10" s="45"/>
      <c r="N10" s="45"/>
    </row>
    <row r="11" spans="1:15" ht="12">
      <c r="A11" s="48" t="s">
        <v>65</v>
      </c>
      <c r="B11" s="47">
        <v>1860514.89</v>
      </c>
      <c r="C11" s="47">
        <v>1857889.88</v>
      </c>
      <c r="D11" s="80">
        <v>1937411.92</v>
      </c>
      <c r="E11" s="45">
        <v>1756969.81</v>
      </c>
      <c r="F11" s="80">
        <v>1573039.8</v>
      </c>
      <c r="G11" s="45">
        <v>1952700.28</v>
      </c>
      <c r="H11" s="47">
        <v>1458468.73</v>
      </c>
      <c r="I11" s="45">
        <v>1300273.68</v>
      </c>
      <c r="J11" s="80">
        <v>1767653.52</v>
      </c>
      <c r="K11" s="80">
        <v>1428278.45</v>
      </c>
      <c r="L11" s="47">
        <v>1587586.58</v>
      </c>
      <c r="M11" s="45">
        <v>1775686.26</v>
      </c>
      <c r="N11" s="67">
        <f>SUM(B11:M11)</f>
        <v>20256473.8</v>
      </c>
      <c r="O11" s="45"/>
    </row>
    <row r="12" spans="1:14" ht="12">
      <c r="A12" s="48"/>
      <c r="B12" s="47"/>
      <c r="C12" s="47"/>
      <c r="D12" s="47"/>
      <c r="E12" s="45"/>
      <c r="F12" s="47"/>
      <c r="G12" s="45"/>
      <c r="H12" s="47"/>
      <c r="I12" s="45"/>
      <c r="J12" s="47"/>
      <c r="K12" s="47"/>
      <c r="L12" s="47"/>
      <c r="M12" s="45"/>
      <c r="N12" s="45"/>
    </row>
    <row r="13" spans="1:14" ht="12">
      <c r="A13" s="46" t="s">
        <v>66</v>
      </c>
      <c r="B13" s="47"/>
      <c r="C13" s="47"/>
      <c r="D13" s="47"/>
      <c r="E13" s="45"/>
      <c r="F13" s="47"/>
      <c r="G13" s="45"/>
      <c r="H13" s="47"/>
      <c r="I13" s="45"/>
      <c r="J13" s="47"/>
      <c r="K13" s="47"/>
      <c r="L13" s="47"/>
      <c r="M13" s="45"/>
      <c r="N13" s="45"/>
    </row>
    <row r="14" spans="1:14" ht="12">
      <c r="A14" s="46" t="s">
        <v>67</v>
      </c>
      <c r="B14" s="47"/>
      <c r="C14" s="47"/>
      <c r="D14" s="47"/>
      <c r="E14" s="45"/>
      <c r="F14" s="47"/>
      <c r="G14" s="45"/>
      <c r="H14" s="47"/>
      <c r="I14" s="45"/>
      <c r="J14" s="47"/>
      <c r="K14" s="47"/>
      <c r="L14" s="47"/>
      <c r="M14" s="45"/>
      <c r="N14" s="45"/>
    </row>
    <row r="15" spans="1:14" ht="12">
      <c r="A15" s="40" t="s">
        <v>68</v>
      </c>
      <c r="B15" s="47">
        <v>479523.35</v>
      </c>
      <c r="C15" s="47">
        <v>506364.99</v>
      </c>
      <c r="D15" s="47">
        <v>694019.83</v>
      </c>
      <c r="E15" s="45">
        <v>603166.42</v>
      </c>
      <c r="F15" s="47">
        <v>424163.86</v>
      </c>
      <c r="G15" s="45">
        <v>597027.44</v>
      </c>
      <c r="H15" s="47">
        <v>373592.47</v>
      </c>
      <c r="I15" s="45">
        <v>475491.88</v>
      </c>
      <c r="J15" s="47">
        <v>506010.84</v>
      </c>
      <c r="K15" s="47">
        <v>419140.3</v>
      </c>
      <c r="L15" s="47">
        <v>414731.79</v>
      </c>
      <c r="M15" s="45">
        <v>433960.44</v>
      </c>
      <c r="N15" s="45">
        <f aca="true" t="shared" si="0" ref="N15:N75">SUM(B15:M15)</f>
        <v>5927193.609999999</v>
      </c>
    </row>
    <row r="16" spans="2:14" ht="12">
      <c r="B16" s="47"/>
      <c r="C16" s="47"/>
      <c r="D16" s="47"/>
      <c r="E16" s="45"/>
      <c r="F16" s="47"/>
      <c r="G16" s="45"/>
      <c r="H16" s="47"/>
      <c r="I16" s="45"/>
      <c r="J16" s="47"/>
      <c r="K16" s="47"/>
      <c r="L16" s="47"/>
      <c r="M16" s="45"/>
      <c r="N16" s="45"/>
    </row>
    <row r="17" spans="1:14" ht="12">
      <c r="A17" s="40" t="s">
        <v>69</v>
      </c>
      <c r="B17" s="47">
        <v>140395.92</v>
      </c>
      <c r="C17" s="47">
        <v>150961.83</v>
      </c>
      <c r="D17" s="47">
        <v>224829.99</v>
      </c>
      <c r="E17" s="45">
        <v>189066.59</v>
      </c>
      <c r="F17" s="47">
        <v>121532.14</v>
      </c>
      <c r="G17" s="45">
        <v>183722.22</v>
      </c>
      <c r="H17" s="47">
        <v>107042.33</v>
      </c>
      <c r="I17" s="45">
        <v>136238.72</v>
      </c>
      <c r="J17" s="47">
        <v>145047.8</v>
      </c>
      <c r="K17" s="47">
        <v>120092.77</v>
      </c>
      <c r="L17" s="47">
        <v>118829.64</v>
      </c>
      <c r="M17" s="45">
        <v>124339.06</v>
      </c>
      <c r="N17" s="45">
        <f t="shared" si="0"/>
        <v>1762099.01</v>
      </c>
    </row>
    <row r="18" spans="2:14" ht="12">
      <c r="B18" s="47"/>
      <c r="C18" s="47"/>
      <c r="D18" s="47"/>
      <c r="E18" s="45"/>
      <c r="F18" s="47"/>
      <c r="G18" s="45"/>
      <c r="H18" s="47"/>
      <c r="I18" s="45"/>
      <c r="J18" s="47"/>
      <c r="K18" s="47"/>
      <c r="L18" s="47"/>
      <c r="M18" s="45"/>
      <c r="N18" s="45"/>
    </row>
    <row r="19" spans="1:14" ht="12">
      <c r="A19" s="46" t="s">
        <v>62</v>
      </c>
      <c r="B19" s="47"/>
      <c r="C19" s="47"/>
      <c r="D19" s="47"/>
      <c r="E19" s="45"/>
      <c r="F19" s="47"/>
      <c r="G19" s="45"/>
      <c r="H19" s="47"/>
      <c r="I19" s="45"/>
      <c r="J19" s="47"/>
      <c r="K19" s="47"/>
      <c r="L19" s="47"/>
      <c r="M19" s="45"/>
      <c r="N19" s="45"/>
    </row>
    <row r="20" spans="1:14" ht="12">
      <c r="A20" s="40" t="s">
        <v>63</v>
      </c>
      <c r="B20" s="47">
        <v>715.35</v>
      </c>
      <c r="C20" s="47">
        <v>750.12</v>
      </c>
      <c r="D20" s="47">
        <v>993.2</v>
      </c>
      <c r="E20" s="45">
        <v>875.51</v>
      </c>
      <c r="F20" s="47">
        <v>637.94</v>
      </c>
      <c r="G20" s="45">
        <v>873.26</v>
      </c>
      <c r="H20" s="47">
        <v>561.88</v>
      </c>
      <c r="I20" s="45">
        <v>715.14</v>
      </c>
      <c r="J20" s="47">
        <v>760.91</v>
      </c>
      <c r="K20" s="47">
        <v>630.38</v>
      </c>
      <c r="L20" s="47">
        <v>623.75</v>
      </c>
      <c r="M20" s="45">
        <v>652.67</v>
      </c>
      <c r="N20" s="45">
        <f t="shared" si="0"/>
        <v>8790.11</v>
      </c>
    </row>
    <row r="21" spans="1:14" ht="12">
      <c r="A21" s="40" t="s">
        <v>70</v>
      </c>
      <c r="B21" s="47">
        <v>23825.75</v>
      </c>
      <c r="C21" s="47">
        <v>25015.62</v>
      </c>
      <c r="D21" s="47">
        <v>33334.23</v>
      </c>
      <c r="E21" s="45">
        <v>29306.76</v>
      </c>
      <c r="F21" s="47">
        <v>21216.19</v>
      </c>
      <c r="G21" s="45">
        <v>29190.13</v>
      </c>
      <c r="H21" s="47">
        <v>18686.66</v>
      </c>
      <c r="I21" s="45">
        <v>23783.55</v>
      </c>
      <c r="J21" s="47">
        <v>25306.64</v>
      </c>
      <c r="K21" s="47">
        <v>20964.91</v>
      </c>
      <c r="L21" s="47">
        <v>20744.41</v>
      </c>
      <c r="M21" s="45">
        <v>21706.2</v>
      </c>
      <c r="N21" s="45">
        <f t="shared" si="0"/>
        <v>293081.05</v>
      </c>
    </row>
    <row r="22" spans="2:14" ht="12">
      <c r="B22" s="47"/>
      <c r="C22" s="47"/>
      <c r="D22" s="47"/>
      <c r="E22" s="45"/>
      <c r="F22" s="47"/>
      <c r="G22" s="45"/>
      <c r="H22" s="47"/>
      <c r="I22" s="45"/>
      <c r="J22" s="47"/>
      <c r="K22" s="47"/>
      <c r="L22" s="47"/>
      <c r="M22" s="45"/>
      <c r="N22" s="45"/>
    </row>
    <row r="23" spans="1:14" ht="12">
      <c r="A23" s="48" t="s">
        <v>71</v>
      </c>
      <c r="B23" s="47">
        <v>644460.37</v>
      </c>
      <c r="C23" s="47">
        <v>683092.56</v>
      </c>
      <c r="D23" s="47">
        <v>953177.25</v>
      </c>
      <c r="E23" s="45">
        <v>822415.28</v>
      </c>
      <c r="F23" s="47">
        <v>567550.13</v>
      </c>
      <c r="G23" s="45">
        <v>810813.05</v>
      </c>
      <c r="H23" s="47">
        <v>499883.34</v>
      </c>
      <c r="I23" s="45">
        <v>636229.29</v>
      </c>
      <c r="J23" s="47">
        <v>677126.19</v>
      </c>
      <c r="K23" s="47">
        <v>560828.36</v>
      </c>
      <c r="L23" s="47">
        <v>554929.59</v>
      </c>
      <c r="M23" s="45">
        <v>580658.37</v>
      </c>
      <c r="N23" s="67">
        <f t="shared" si="0"/>
        <v>7991163.779999999</v>
      </c>
    </row>
    <row r="24" spans="1:14" ht="12">
      <c r="A24" s="49"/>
      <c r="B24" s="47"/>
      <c r="C24" s="47"/>
      <c r="D24" s="47"/>
      <c r="E24" s="45"/>
      <c r="F24" s="47"/>
      <c r="G24" s="45"/>
      <c r="H24" s="47"/>
      <c r="I24" s="45"/>
      <c r="J24" s="47"/>
      <c r="K24" s="47"/>
      <c r="L24" s="47"/>
      <c r="M24" s="45"/>
      <c r="N24" s="45"/>
    </row>
    <row r="25" spans="1:14" ht="12">
      <c r="A25" s="46" t="s">
        <v>72</v>
      </c>
      <c r="B25" s="47"/>
      <c r="C25" s="47"/>
      <c r="D25" s="47"/>
      <c r="E25" s="45"/>
      <c r="F25" s="47"/>
      <c r="G25" s="45"/>
      <c r="H25" s="47"/>
      <c r="I25" s="45"/>
      <c r="J25" s="47"/>
      <c r="K25" s="47"/>
      <c r="L25" s="47"/>
      <c r="M25" s="45"/>
      <c r="N25" s="45"/>
    </row>
    <row r="26" spans="1:14" ht="12">
      <c r="A26" s="46" t="s">
        <v>73</v>
      </c>
      <c r="B26" s="47"/>
      <c r="C26" s="47"/>
      <c r="D26" s="47"/>
      <c r="E26" s="45"/>
      <c r="F26" s="47"/>
      <c r="G26" s="45"/>
      <c r="H26" s="47"/>
      <c r="I26" s="45"/>
      <c r="J26" s="47"/>
      <c r="K26" s="47"/>
      <c r="L26" s="47"/>
      <c r="M26" s="45"/>
      <c r="N26" s="45"/>
    </row>
    <row r="27" spans="1:14" ht="12">
      <c r="A27" s="40" t="s">
        <v>74</v>
      </c>
      <c r="B27" s="47">
        <v>862.17</v>
      </c>
      <c r="C27" s="47">
        <v>862.17</v>
      </c>
      <c r="D27" s="47">
        <v>862.17</v>
      </c>
      <c r="E27" s="45">
        <v>862.17</v>
      </c>
      <c r="F27" s="47">
        <v>862.17</v>
      </c>
      <c r="G27" s="45">
        <v>862.17</v>
      </c>
      <c r="H27" s="47">
        <v>862.17</v>
      </c>
      <c r="I27" s="45">
        <v>862.17</v>
      </c>
      <c r="J27" s="47">
        <v>862.17</v>
      </c>
      <c r="K27" s="47">
        <v>862.17</v>
      </c>
      <c r="L27" s="47">
        <v>862.17</v>
      </c>
      <c r="M27" s="45">
        <v>862.17</v>
      </c>
      <c r="N27" s="45">
        <f t="shared" si="0"/>
        <v>10346.039999999999</v>
      </c>
    </row>
    <row r="28" spans="1:14" ht="12">
      <c r="A28" s="46" t="s">
        <v>67</v>
      </c>
      <c r="B28" s="47"/>
      <c r="C28" s="47"/>
      <c r="D28" s="47"/>
      <c r="E28" s="45"/>
      <c r="F28" s="47"/>
      <c r="G28" s="45"/>
      <c r="H28" s="47"/>
      <c r="I28" s="45"/>
      <c r="J28" s="47"/>
      <c r="K28" s="47"/>
      <c r="L28" s="47"/>
      <c r="M28" s="45"/>
      <c r="N28" s="45"/>
    </row>
    <row r="29" spans="1:14" ht="12">
      <c r="A29" s="40" t="s">
        <v>75</v>
      </c>
      <c r="B29" s="47">
        <v>24420716.383333348</v>
      </c>
      <c r="C29" s="47">
        <v>25826548.02333332</v>
      </c>
      <c r="D29" s="47">
        <v>27225207.53333332</v>
      </c>
      <c r="E29" s="45">
        <v>23741967.83333334</v>
      </c>
      <c r="F29" s="47">
        <v>21816295.62333332</v>
      </c>
      <c r="G29" s="45">
        <v>27050348.57333333</v>
      </c>
      <c r="H29" s="47">
        <v>19535169.20333334</v>
      </c>
      <c r="I29" s="45">
        <v>18842268.67333331</v>
      </c>
      <c r="J29" s="47">
        <v>24322641.733333346</v>
      </c>
      <c r="K29" s="47">
        <v>20811003.67333334</v>
      </c>
      <c r="L29" s="47">
        <v>20676488.85333334</v>
      </c>
      <c r="M29" s="45">
        <v>23122953.51333334</v>
      </c>
      <c r="N29" s="45">
        <f t="shared" si="0"/>
        <v>277391609.62</v>
      </c>
    </row>
    <row r="30" spans="2:14" ht="12">
      <c r="B30" s="47"/>
      <c r="C30" s="47"/>
      <c r="D30" s="47"/>
      <c r="E30" s="45"/>
      <c r="F30" s="47"/>
      <c r="G30" s="45"/>
      <c r="H30" s="47"/>
      <c r="I30" s="45"/>
      <c r="J30" s="47"/>
      <c r="K30" s="47"/>
      <c r="L30" s="47"/>
      <c r="M30" s="45"/>
      <c r="N30" s="45"/>
    </row>
    <row r="31" spans="1:14" ht="12">
      <c r="A31" s="40" t="s">
        <v>76</v>
      </c>
      <c r="B31" s="47">
        <v>689229.13</v>
      </c>
      <c r="C31" s="47">
        <v>709450.99</v>
      </c>
      <c r="D31" s="47">
        <v>729569.68</v>
      </c>
      <c r="E31" s="45">
        <v>679465.83</v>
      </c>
      <c r="F31" s="47">
        <v>651766.45</v>
      </c>
      <c r="G31" s="45">
        <v>727054.46</v>
      </c>
      <c r="H31" s="47">
        <v>599083.41</v>
      </c>
      <c r="I31" s="45">
        <v>577834.29</v>
      </c>
      <c r="J31" s="47">
        <v>738842.08</v>
      </c>
      <c r="K31" s="47">
        <v>637306.06</v>
      </c>
      <c r="L31" s="47">
        <v>634084.17</v>
      </c>
      <c r="M31" s="45">
        <v>671848.76</v>
      </c>
      <c r="N31" s="45">
        <f t="shared" si="0"/>
        <v>8045535.3100000005</v>
      </c>
    </row>
    <row r="32" spans="1:14" ht="12">
      <c r="A32" s="40" t="s">
        <v>77</v>
      </c>
      <c r="B32" s="47">
        <v>6835442.61</v>
      </c>
      <c r="C32" s="47">
        <v>7219112.54</v>
      </c>
      <c r="D32" s="47">
        <v>7600825.09</v>
      </c>
      <c r="E32" s="45">
        <v>6650203.21</v>
      </c>
      <c r="F32" s="47">
        <v>6124661.96</v>
      </c>
      <c r="G32" s="45">
        <v>7553103.78</v>
      </c>
      <c r="H32" s="47">
        <v>5492075.47</v>
      </c>
      <c r="I32" s="45">
        <v>5297274.91</v>
      </c>
      <c r="J32" s="47">
        <v>6834449.9</v>
      </c>
      <c r="K32" s="47">
        <v>5850304.59</v>
      </c>
      <c r="L32" s="47">
        <v>5812943.63</v>
      </c>
      <c r="M32" s="45">
        <v>6481916.16</v>
      </c>
      <c r="N32" s="45">
        <f t="shared" si="0"/>
        <v>77752313.85</v>
      </c>
    </row>
    <row r="33" spans="1:14" ht="12">
      <c r="A33" s="40" t="s">
        <v>78</v>
      </c>
      <c r="B33" s="47">
        <v>19178215.9</v>
      </c>
      <c r="C33" s="47">
        <v>20091696.85</v>
      </c>
      <c r="D33" s="47">
        <v>21000517.48</v>
      </c>
      <c r="E33" s="45">
        <v>18737178.83</v>
      </c>
      <c r="F33" s="47">
        <v>17485915.99</v>
      </c>
      <c r="G33" s="45">
        <v>20886897.67</v>
      </c>
      <c r="H33" s="47">
        <v>15809060.88</v>
      </c>
      <c r="I33" s="45">
        <v>15248323.16</v>
      </c>
      <c r="J33" s="47">
        <v>19614244.61</v>
      </c>
      <c r="K33" s="47">
        <v>16832697.63</v>
      </c>
      <c r="L33" s="47">
        <v>16732686.99</v>
      </c>
      <c r="M33" s="45">
        <v>18347561.47</v>
      </c>
      <c r="N33" s="45">
        <f t="shared" si="0"/>
        <v>219964997.46</v>
      </c>
    </row>
    <row r="34" spans="1:14" ht="12">
      <c r="A34" s="40" t="s">
        <v>79</v>
      </c>
      <c r="B34" s="47">
        <v>647466.85</v>
      </c>
      <c r="C34" s="47">
        <v>693788.67</v>
      </c>
      <c r="D34" s="47">
        <v>739874.16</v>
      </c>
      <c r="E34" s="45">
        <v>625102.25</v>
      </c>
      <c r="F34" s="47">
        <v>561651.8</v>
      </c>
      <c r="G34" s="45">
        <v>734112.6</v>
      </c>
      <c r="H34" s="47">
        <v>495731.51</v>
      </c>
      <c r="I34" s="45">
        <v>478148.22</v>
      </c>
      <c r="J34" s="47">
        <v>620503.14</v>
      </c>
      <c r="K34" s="47">
        <v>528527.67</v>
      </c>
      <c r="L34" s="47">
        <v>524694.05</v>
      </c>
      <c r="M34" s="45">
        <v>604107.26</v>
      </c>
      <c r="N34" s="45">
        <f t="shared" si="0"/>
        <v>7253708.18</v>
      </c>
    </row>
    <row r="35" spans="1:14" ht="12">
      <c r="A35" s="40" t="s">
        <v>80</v>
      </c>
      <c r="B35" s="47">
        <v>3560461.29</v>
      </c>
      <c r="C35" s="47">
        <v>3837244.58</v>
      </c>
      <c r="D35" s="47">
        <v>4112615.79</v>
      </c>
      <c r="E35" s="45">
        <v>3426827.75</v>
      </c>
      <c r="F35" s="47">
        <v>3047697.09</v>
      </c>
      <c r="G35" s="45">
        <v>4078189.17</v>
      </c>
      <c r="H35" s="47">
        <v>2671935.53</v>
      </c>
      <c r="I35" s="45">
        <v>2577163.61</v>
      </c>
      <c r="J35" s="47">
        <v>3352800.79</v>
      </c>
      <c r="K35" s="47">
        <v>2849772.95</v>
      </c>
      <c r="L35" s="47">
        <v>2828040.27</v>
      </c>
      <c r="M35" s="45">
        <v>3300203.92</v>
      </c>
      <c r="N35" s="45">
        <f t="shared" si="0"/>
        <v>39642952.74</v>
      </c>
    </row>
    <row r="36" spans="1:14" ht="12">
      <c r="A36" s="50"/>
      <c r="B36" s="47"/>
      <c r="C36" s="47"/>
      <c r="D36" s="47"/>
      <c r="E36" s="45"/>
      <c r="F36" s="47"/>
      <c r="G36" s="45"/>
      <c r="H36" s="47"/>
      <c r="I36" s="45"/>
      <c r="J36" s="47"/>
      <c r="K36" s="47"/>
      <c r="L36" s="47"/>
      <c r="M36" s="45"/>
      <c r="N36" s="45"/>
    </row>
    <row r="37" spans="1:14" ht="12">
      <c r="A37" s="40" t="s">
        <v>81</v>
      </c>
      <c r="B37" s="47">
        <v>44097.4</v>
      </c>
      <c r="C37" s="47">
        <v>45492.86</v>
      </c>
      <c r="D37" s="47">
        <v>46881.2</v>
      </c>
      <c r="E37" s="45">
        <v>43423.66</v>
      </c>
      <c r="F37" s="47">
        <v>41512.19</v>
      </c>
      <c r="G37" s="45">
        <v>46707.63</v>
      </c>
      <c r="H37" s="47">
        <v>38080.38</v>
      </c>
      <c r="I37" s="45">
        <v>36729.69</v>
      </c>
      <c r="J37" s="47">
        <v>46997.99</v>
      </c>
      <c r="K37" s="47">
        <v>40514.32</v>
      </c>
      <c r="L37" s="47">
        <v>40305.18</v>
      </c>
      <c r="M37" s="45">
        <v>42884.83</v>
      </c>
      <c r="N37" s="45">
        <f t="shared" si="0"/>
        <v>513627.33</v>
      </c>
    </row>
    <row r="38" spans="1:14" ht="12">
      <c r="A38" s="40" t="s">
        <v>82</v>
      </c>
      <c r="B38" s="47">
        <v>334957.44</v>
      </c>
      <c r="C38" s="47">
        <v>374442.38</v>
      </c>
      <c r="D38" s="47">
        <v>413725.88</v>
      </c>
      <c r="E38" s="45">
        <v>315893.74</v>
      </c>
      <c r="F38" s="47">
        <v>261808.27</v>
      </c>
      <c r="G38" s="45">
        <v>408814.7</v>
      </c>
      <c r="H38" s="47">
        <v>218373.28</v>
      </c>
      <c r="I38" s="45">
        <v>210627.71</v>
      </c>
      <c r="J38" s="47">
        <v>279219.36</v>
      </c>
      <c r="K38" s="47">
        <v>233573.1</v>
      </c>
      <c r="L38" s="47">
        <v>231131.48</v>
      </c>
      <c r="M38" s="45">
        <v>297171.34</v>
      </c>
      <c r="N38" s="45">
        <f t="shared" si="0"/>
        <v>3579738.6799999997</v>
      </c>
    </row>
    <row r="39" spans="1:14" ht="12">
      <c r="A39" s="40" t="s">
        <v>83</v>
      </c>
      <c r="B39" s="47">
        <v>0</v>
      </c>
      <c r="C39" s="47">
        <v>0</v>
      </c>
      <c r="D39" s="47">
        <v>0</v>
      </c>
      <c r="E39" s="45">
        <v>0</v>
      </c>
      <c r="F39" s="47">
        <v>0</v>
      </c>
      <c r="G39" s="45">
        <v>0</v>
      </c>
      <c r="H39" s="47">
        <v>0</v>
      </c>
      <c r="I39" s="45">
        <v>0</v>
      </c>
      <c r="J39" s="47">
        <v>0</v>
      </c>
      <c r="K39" s="47">
        <v>0</v>
      </c>
      <c r="L39" s="47">
        <v>0</v>
      </c>
      <c r="M39" s="45">
        <v>0</v>
      </c>
      <c r="N39" s="45">
        <f t="shared" si="0"/>
        <v>0</v>
      </c>
    </row>
    <row r="40" spans="1:14" ht="12">
      <c r="A40" s="40" t="s">
        <v>84</v>
      </c>
      <c r="B40" s="47">
        <v>523377.27</v>
      </c>
      <c r="C40" s="47">
        <v>549927.99</v>
      </c>
      <c r="D40" s="47">
        <v>576343.26</v>
      </c>
      <c r="E40" s="45">
        <v>510558.33</v>
      </c>
      <c r="F40" s="47">
        <v>474189.83</v>
      </c>
      <c r="G40" s="45">
        <v>573040.85</v>
      </c>
      <c r="H40" s="47">
        <v>427453.1</v>
      </c>
      <c r="I40" s="45">
        <v>412291.6</v>
      </c>
      <c r="J40" s="47">
        <v>530910.45</v>
      </c>
      <c r="K40" s="47">
        <v>455203.75</v>
      </c>
      <c r="L40" s="47">
        <v>452426.55</v>
      </c>
      <c r="M40" s="45">
        <v>499104.28</v>
      </c>
      <c r="N40" s="45">
        <f t="shared" si="0"/>
        <v>5984827.260000001</v>
      </c>
    </row>
    <row r="41" spans="1:14" ht="12">
      <c r="A41" s="40" t="s">
        <v>85</v>
      </c>
      <c r="B41" s="47">
        <v>64666.09</v>
      </c>
      <c r="C41" s="47">
        <v>68620.08</v>
      </c>
      <c r="D41" s="47">
        <v>72553.9</v>
      </c>
      <c r="E41" s="45">
        <v>62757.07</v>
      </c>
      <c r="F41" s="47">
        <v>57341</v>
      </c>
      <c r="G41" s="45">
        <v>72062.1</v>
      </c>
      <c r="H41" s="47">
        <v>51161.47</v>
      </c>
      <c r="I41" s="45">
        <v>49346.81</v>
      </c>
      <c r="J41" s="47">
        <v>63783.52</v>
      </c>
      <c r="K41" s="47">
        <v>54513.55</v>
      </c>
      <c r="L41" s="47">
        <v>54150.52</v>
      </c>
      <c r="M41" s="45">
        <v>61000.75</v>
      </c>
      <c r="N41" s="45">
        <f t="shared" si="0"/>
        <v>731956.86</v>
      </c>
    </row>
    <row r="42" spans="1:14" ht="12">
      <c r="A42" s="40" t="s">
        <v>86</v>
      </c>
      <c r="B42" s="47">
        <v>4946167.98</v>
      </c>
      <c r="C42" s="47">
        <v>5159575.89</v>
      </c>
      <c r="D42" s="47">
        <v>5371895.06</v>
      </c>
      <c r="E42" s="45">
        <v>4843132.66</v>
      </c>
      <c r="F42" s="47">
        <v>4550811.96</v>
      </c>
      <c r="G42" s="45">
        <v>5345351.14</v>
      </c>
      <c r="H42" s="47">
        <v>4131679.93</v>
      </c>
      <c r="I42" s="45">
        <v>3985131.77</v>
      </c>
      <c r="J42" s="47">
        <v>5118350.03</v>
      </c>
      <c r="K42" s="47">
        <v>4398206.74</v>
      </c>
      <c r="L42" s="47">
        <v>4373068.56</v>
      </c>
      <c r="M42" s="45">
        <v>4753883.69</v>
      </c>
      <c r="N42" s="45">
        <f t="shared" si="0"/>
        <v>56977255.41000001</v>
      </c>
    </row>
    <row r="43" spans="1:14" ht="12">
      <c r="A43" s="40" t="s">
        <v>87</v>
      </c>
      <c r="B43" s="47">
        <v>29674.98</v>
      </c>
      <c r="C43" s="47">
        <v>30095.07</v>
      </c>
      <c r="D43" s="47">
        <v>30513.02</v>
      </c>
      <c r="E43" s="45">
        <v>29472.16</v>
      </c>
      <c r="F43" s="47">
        <v>28896.72</v>
      </c>
      <c r="G43" s="45">
        <v>30460.77</v>
      </c>
      <c r="H43" s="47">
        <v>26899.34</v>
      </c>
      <c r="I43" s="45">
        <v>25945.24</v>
      </c>
      <c r="J43" s="47">
        <v>33024.18</v>
      </c>
      <c r="K43" s="47">
        <v>28596.32</v>
      </c>
      <c r="L43" s="47">
        <v>28470.91</v>
      </c>
      <c r="M43" s="45">
        <v>29372.4</v>
      </c>
      <c r="N43" s="45">
        <f t="shared" si="0"/>
        <v>351421.11</v>
      </c>
    </row>
    <row r="44" spans="1:14" ht="12">
      <c r="A44" s="40" t="s">
        <v>88</v>
      </c>
      <c r="B44" s="47">
        <v>1443526.98</v>
      </c>
      <c r="C44" s="47">
        <v>1524808.32</v>
      </c>
      <c r="D44" s="47">
        <v>1605674.98</v>
      </c>
      <c r="E44" s="45">
        <v>1404283.6</v>
      </c>
      <c r="F44" s="47">
        <v>1292946.5</v>
      </c>
      <c r="G44" s="45">
        <v>1595565.11</v>
      </c>
      <c r="H44" s="47">
        <v>1159200.73</v>
      </c>
      <c r="I44" s="45">
        <v>1118084.59</v>
      </c>
      <c r="J44" s="47">
        <v>1442625.66</v>
      </c>
      <c r="K44" s="47">
        <v>1234823.27</v>
      </c>
      <c r="L44" s="47">
        <v>1226925.7</v>
      </c>
      <c r="M44" s="45">
        <v>1368614.17</v>
      </c>
      <c r="N44" s="45">
        <f t="shared" si="0"/>
        <v>16417079.609999998</v>
      </c>
    </row>
    <row r="45" spans="1:14" ht="12">
      <c r="A45" s="40" t="s">
        <v>89</v>
      </c>
      <c r="B45" s="47">
        <v>13128.63</v>
      </c>
      <c r="C45" s="47">
        <v>14349.3</v>
      </c>
      <c r="D45" s="47">
        <v>15563.75</v>
      </c>
      <c r="E45" s="45">
        <v>12539.28</v>
      </c>
      <c r="F45" s="47">
        <v>10867.23</v>
      </c>
      <c r="G45" s="45">
        <v>15411.92</v>
      </c>
      <c r="H45" s="47">
        <v>9361.37</v>
      </c>
      <c r="I45" s="45">
        <v>9029.33</v>
      </c>
      <c r="J45" s="47">
        <v>11824.22</v>
      </c>
      <c r="K45" s="47">
        <v>9994.34</v>
      </c>
      <c r="L45" s="47">
        <v>9908.3</v>
      </c>
      <c r="M45" s="45">
        <v>11971.04</v>
      </c>
      <c r="N45" s="45">
        <f t="shared" si="0"/>
        <v>143948.71</v>
      </c>
    </row>
    <row r="46" spans="1:14" ht="12">
      <c r="A46" s="40" t="s">
        <v>90</v>
      </c>
      <c r="B46" s="47">
        <v>676755.72</v>
      </c>
      <c r="C46" s="47">
        <v>703156.52</v>
      </c>
      <c r="D46" s="47">
        <v>729422.62</v>
      </c>
      <c r="E46" s="45">
        <v>664009.18</v>
      </c>
      <c r="F46" s="47">
        <v>627846.05</v>
      </c>
      <c r="G46" s="45">
        <v>726138.86</v>
      </c>
      <c r="H46" s="47">
        <v>572181.29</v>
      </c>
      <c r="I46" s="45">
        <v>551886.37</v>
      </c>
      <c r="J46" s="47">
        <v>707849.31</v>
      </c>
      <c r="K46" s="47">
        <v>608967.19</v>
      </c>
      <c r="L46" s="47">
        <v>605610.32</v>
      </c>
      <c r="M46" s="45">
        <v>653215.16</v>
      </c>
      <c r="N46" s="45">
        <f t="shared" si="0"/>
        <v>7827038.59</v>
      </c>
    </row>
    <row r="47" spans="1:14" ht="12">
      <c r="A47" s="40" t="s">
        <v>91</v>
      </c>
      <c r="B47" s="47">
        <v>61867.95</v>
      </c>
      <c r="C47" s="47">
        <v>67394.67</v>
      </c>
      <c r="D47" s="47">
        <v>72893.19</v>
      </c>
      <c r="E47" s="45">
        <v>59199.59</v>
      </c>
      <c r="F47" s="47">
        <v>51629.23</v>
      </c>
      <c r="G47" s="45">
        <v>72205.77</v>
      </c>
      <c r="H47" s="47">
        <v>44668.62</v>
      </c>
      <c r="I47" s="45">
        <v>43084.25</v>
      </c>
      <c r="J47" s="47">
        <v>56328.5</v>
      </c>
      <c r="K47" s="47">
        <v>47677.15</v>
      </c>
      <c r="L47" s="47">
        <v>47278.33</v>
      </c>
      <c r="M47" s="45">
        <v>56636.08</v>
      </c>
      <c r="N47" s="45">
        <f t="shared" si="0"/>
        <v>680863.33</v>
      </c>
    </row>
    <row r="48" spans="1:14" ht="12">
      <c r="A48" s="40" t="s">
        <v>92</v>
      </c>
      <c r="B48" s="47">
        <v>1145599.18</v>
      </c>
      <c r="C48" s="47">
        <v>1213443.06</v>
      </c>
      <c r="D48" s="47">
        <v>1280940.82</v>
      </c>
      <c r="E48" s="45">
        <v>1112843.52</v>
      </c>
      <c r="F48" s="47">
        <v>1019912.7</v>
      </c>
      <c r="G48" s="45">
        <v>1272502.32</v>
      </c>
      <c r="H48" s="47">
        <v>911763.51</v>
      </c>
      <c r="I48" s="45">
        <v>879423.82</v>
      </c>
      <c r="J48" s="47">
        <v>1135896.37</v>
      </c>
      <c r="K48" s="47">
        <v>971398.42</v>
      </c>
      <c r="L48" s="47">
        <v>965032.24</v>
      </c>
      <c r="M48" s="45">
        <v>1082845.21</v>
      </c>
      <c r="N48" s="45">
        <f t="shared" si="0"/>
        <v>12991601.170000002</v>
      </c>
    </row>
    <row r="49" spans="1:14" ht="12">
      <c r="A49" s="51"/>
      <c r="B49" s="47"/>
      <c r="C49" s="47"/>
      <c r="D49" s="47"/>
      <c r="E49" s="45"/>
      <c r="F49" s="47"/>
      <c r="G49" s="45"/>
      <c r="H49" s="47"/>
      <c r="I49" s="45"/>
      <c r="J49" s="47"/>
      <c r="K49" s="47"/>
      <c r="L49" s="47"/>
      <c r="M49" s="45"/>
      <c r="N49" s="45"/>
    </row>
    <row r="50" spans="1:14" ht="12">
      <c r="A50" s="46" t="s">
        <v>62</v>
      </c>
      <c r="B50" s="47"/>
      <c r="C50" s="47"/>
      <c r="D50" s="47"/>
      <c r="E50" s="45"/>
      <c r="F50" s="47"/>
      <c r="G50" s="45"/>
      <c r="H50" s="47"/>
      <c r="I50" s="45"/>
      <c r="J50" s="47"/>
      <c r="K50" s="47"/>
      <c r="L50" s="47"/>
      <c r="M50" s="45"/>
      <c r="N50" s="45"/>
    </row>
    <row r="51" spans="1:14" ht="12">
      <c r="A51" s="40" t="s">
        <v>93</v>
      </c>
      <c r="B51" s="47">
        <v>42058.9</v>
      </c>
      <c r="C51" s="47">
        <v>43532.29</v>
      </c>
      <c r="D51" s="47">
        <v>44998.15</v>
      </c>
      <c r="E51" s="45">
        <v>41347.54</v>
      </c>
      <c r="F51" s="47">
        <v>39329.34</v>
      </c>
      <c r="G51" s="45">
        <v>44814.89</v>
      </c>
      <c r="H51" s="47">
        <v>35970.52</v>
      </c>
      <c r="I51" s="45">
        <v>34694.67</v>
      </c>
      <c r="J51" s="47">
        <v>44441.92</v>
      </c>
      <c r="K51" s="47">
        <v>38275.74</v>
      </c>
      <c r="L51" s="47">
        <v>38072.06</v>
      </c>
      <c r="M51" s="45">
        <v>40761.48</v>
      </c>
      <c r="N51" s="45">
        <f t="shared" si="0"/>
        <v>488297.49999999994</v>
      </c>
    </row>
    <row r="52" spans="1:14" ht="12">
      <c r="A52" s="40" t="s">
        <v>94</v>
      </c>
      <c r="B52" s="47">
        <v>3490602.75</v>
      </c>
      <c r="C52" s="47">
        <v>3668409.7</v>
      </c>
      <c r="D52" s="47">
        <v>3845309.53</v>
      </c>
      <c r="E52" s="45">
        <v>3404755.91</v>
      </c>
      <c r="F52" s="47">
        <v>3161200.49</v>
      </c>
      <c r="G52" s="45">
        <v>3823193.7</v>
      </c>
      <c r="H52" s="47">
        <v>2849056.46</v>
      </c>
      <c r="I52" s="45">
        <v>2748002.17</v>
      </c>
      <c r="J52" s="47">
        <v>3538878.86</v>
      </c>
      <c r="K52" s="47">
        <v>3034053.05</v>
      </c>
      <c r="L52" s="47">
        <v>3015509.3</v>
      </c>
      <c r="M52" s="45">
        <v>3327994.71</v>
      </c>
      <c r="N52" s="45">
        <f t="shared" si="0"/>
        <v>39906966.629999995</v>
      </c>
    </row>
    <row r="53" spans="1:14" ht="12">
      <c r="A53" s="40" t="s">
        <v>95</v>
      </c>
      <c r="B53" s="47">
        <v>158381.15</v>
      </c>
      <c r="C53" s="47">
        <v>166672.61</v>
      </c>
      <c r="D53" s="47">
        <v>174921.76</v>
      </c>
      <c r="E53" s="45">
        <v>154377.95</v>
      </c>
      <c r="F53" s="47">
        <v>143020.52</v>
      </c>
      <c r="G53" s="45">
        <v>173890.46</v>
      </c>
      <c r="H53" s="47">
        <v>128722.91</v>
      </c>
      <c r="I53" s="45">
        <v>124157.19</v>
      </c>
      <c r="J53" s="47">
        <v>159969.26</v>
      </c>
      <c r="K53" s="47">
        <v>137091.41</v>
      </c>
      <c r="L53" s="47">
        <v>136243.4</v>
      </c>
      <c r="M53" s="45">
        <v>150781.71</v>
      </c>
      <c r="N53" s="45">
        <f t="shared" si="0"/>
        <v>1808230.3299999996</v>
      </c>
    </row>
    <row r="54" spans="1:14" ht="12">
      <c r="A54" s="40" t="s">
        <v>96</v>
      </c>
      <c r="B54" s="47">
        <v>1424300.6</v>
      </c>
      <c r="C54" s="47">
        <v>1490639.42</v>
      </c>
      <c r="D54" s="47">
        <v>1556639.8</v>
      </c>
      <c r="E54" s="45">
        <v>1392271.6</v>
      </c>
      <c r="F54" s="47">
        <v>1301402.38</v>
      </c>
      <c r="G54" s="45">
        <v>1548388.5</v>
      </c>
      <c r="H54" s="47">
        <v>1177771.33</v>
      </c>
      <c r="I54" s="45">
        <v>1135996.51</v>
      </c>
      <c r="J54" s="47">
        <v>1460727.72</v>
      </c>
      <c r="K54" s="47">
        <v>1253964.35</v>
      </c>
      <c r="L54" s="47">
        <v>1246581.26</v>
      </c>
      <c r="M54" s="45">
        <v>1364096.91</v>
      </c>
      <c r="N54" s="45">
        <f t="shared" si="0"/>
        <v>16352780.38</v>
      </c>
    </row>
    <row r="55" spans="1:14" ht="12">
      <c r="A55" s="40" t="s">
        <v>97</v>
      </c>
      <c r="B55" s="47">
        <v>57536.94</v>
      </c>
      <c r="C55" s="47">
        <v>59413.48</v>
      </c>
      <c r="D55" s="47">
        <v>61280.45</v>
      </c>
      <c r="E55" s="45">
        <v>56630.92</v>
      </c>
      <c r="F55" s="47">
        <v>54060.48</v>
      </c>
      <c r="G55" s="45">
        <v>61047.05</v>
      </c>
      <c r="H55" s="47">
        <v>49549.2</v>
      </c>
      <c r="I55" s="45">
        <v>47791.72</v>
      </c>
      <c r="J55" s="47">
        <v>61171.33</v>
      </c>
      <c r="K55" s="47">
        <v>52718.59</v>
      </c>
      <c r="L55" s="47">
        <v>52444.06</v>
      </c>
      <c r="M55" s="45">
        <v>55899.62</v>
      </c>
      <c r="N55" s="45">
        <f t="shared" si="0"/>
        <v>669543.84</v>
      </c>
    </row>
    <row r="56" spans="1:14" ht="12">
      <c r="A56" s="40" t="s">
        <v>98</v>
      </c>
      <c r="B56" s="47">
        <v>11153.97</v>
      </c>
      <c r="C56" s="47">
        <v>11588.06</v>
      </c>
      <c r="D56" s="47">
        <v>12019.94</v>
      </c>
      <c r="E56" s="45">
        <v>10944.38</v>
      </c>
      <c r="F56" s="47">
        <v>10349.77</v>
      </c>
      <c r="G56" s="45">
        <v>11965.95</v>
      </c>
      <c r="H56" s="47">
        <v>9432.95</v>
      </c>
      <c r="I56" s="45">
        <v>9098.37</v>
      </c>
      <c r="J56" s="47">
        <v>11669.21</v>
      </c>
      <c r="K56" s="47">
        <v>10039.35</v>
      </c>
      <c r="L56" s="47">
        <v>9984.06</v>
      </c>
      <c r="M56" s="45">
        <v>10767</v>
      </c>
      <c r="N56" s="45">
        <f t="shared" si="0"/>
        <v>129013.00999999998</v>
      </c>
    </row>
    <row r="57" spans="2:14" ht="12">
      <c r="B57" s="47"/>
      <c r="C57" s="47"/>
      <c r="D57" s="47"/>
      <c r="E57" s="45"/>
      <c r="F57" s="47"/>
      <c r="G57" s="45"/>
      <c r="H57" s="47"/>
      <c r="I57" s="45"/>
      <c r="J57" s="47"/>
      <c r="K57" s="47"/>
      <c r="L57" s="47"/>
      <c r="M57" s="45"/>
      <c r="N57" s="45"/>
    </row>
    <row r="58" spans="1:14" ht="12">
      <c r="A58" s="48" t="s">
        <v>99</v>
      </c>
      <c r="B58" s="47">
        <v>69800248.26333335</v>
      </c>
      <c r="C58" s="47">
        <v>73570265.52333334</v>
      </c>
      <c r="D58" s="47">
        <v>77321049.21333332</v>
      </c>
      <c r="E58" s="45">
        <v>67980048.96333332</v>
      </c>
      <c r="F58" s="47">
        <v>62815975.74333332</v>
      </c>
      <c r="G58" s="45">
        <v>76852130.14333333</v>
      </c>
      <c r="H58" s="47">
        <v>56445244.56333334</v>
      </c>
      <c r="I58" s="45">
        <v>54443196.84333331</v>
      </c>
      <c r="J58" s="47">
        <v>70188012.31333335</v>
      </c>
      <c r="K58" s="47">
        <v>60120085.38333335</v>
      </c>
      <c r="L58" s="47">
        <v>59742942.36333334</v>
      </c>
      <c r="M58" s="45">
        <v>66336453.633333325</v>
      </c>
      <c r="N58" s="67">
        <f t="shared" si="0"/>
        <v>795615652.95</v>
      </c>
    </row>
    <row r="59" spans="1:14" ht="12">
      <c r="A59" s="49"/>
      <c r="B59" s="47"/>
      <c r="C59" s="47"/>
      <c r="D59" s="47"/>
      <c r="E59" s="45"/>
      <c r="F59" s="47"/>
      <c r="G59" s="45"/>
      <c r="H59" s="47"/>
      <c r="I59" s="45"/>
      <c r="J59" s="47"/>
      <c r="K59" s="47"/>
      <c r="L59" s="47"/>
      <c r="M59" s="45"/>
      <c r="N59" s="45"/>
    </row>
    <row r="60" spans="1:14" ht="12">
      <c r="A60" s="46" t="s">
        <v>100</v>
      </c>
      <c r="B60" s="47"/>
      <c r="C60" s="47"/>
      <c r="D60" s="47"/>
      <c r="E60" s="45"/>
      <c r="F60" s="47"/>
      <c r="G60" s="45"/>
      <c r="H60" s="47"/>
      <c r="I60" s="45"/>
      <c r="J60" s="47"/>
      <c r="K60" s="47"/>
      <c r="L60" s="47"/>
      <c r="M60" s="45"/>
      <c r="N60" s="45"/>
    </row>
    <row r="61" spans="1:14" ht="12">
      <c r="A61" s="46" t="s">
        <v>101</v>
      </c>
      <c r="B61" s="47"/>
      <c r="C61" s="47"/>
      <c r="D61" s="47"/>
      <c r="E61" s="45"/>
      <c r="F61" s="47"/>
      <c r="G61" s="45"/>
      <c r="H61" s="47"/>
      <c r="I61" s="45"/>
      <c r="J61" s="47"/>
      <c r="K61" s="47"/>
      <c r="L61" s="47"/>
      <c r="M61" s="45"/>
      <c r="N61" s="45"/>
    </row>
    <row r="62" spans="1:14" ht="12">
      <c r="A62" s="40" t="s">
        <v>245</v>
      </c>
      <c r="B62" s="47">
        <v>11498.7</v>
      </c>
      <c r="C62" s="47">
        <v>11498.7</v>
      </c>
      <c r="D62" s="47">
        <v>11498.7</v>
      </c>
      <c r="E62" s="45">
        <v>11498.7</v>
      </c>
      <c r="F62" s="47">
        <v>11498.7</v>
      </c>
      <c r="G62" s="45">
        <v>11498.7</v>
      </c>
      <c r="H62" s="47">
        <v>11498.7</v>
      </c>
      <c r="I62" s="45">
        <v>11498.7</v>
      </c>
      <c r="J62" s="47">
        <v>11498.7</v>
      </c>
      <c r="K62" s="47">
        <v>11498.7</v>
      </c>
      <c r="L62" s="47">
        <v>11498.7</v>
      </c>
      <c r="M62" s="45">
        <v>11498.7</v>
      </c>
      <c r="N62" s="45">
        <f t="shared" si="0"/>
        <v>137984.4</v>
      </c>
    </row>
    <row r="63" spans="1:14" ht="12">
      <c r="A63" s="40" t="s">
        <v>102</v>
      </c>
      <c r="B63" s="47">
        <v>609.25</v>
      </c>
      <c r="C63" s="47">
        <v>609.25</v>
      </c>
      <c r="D63" s="47">
        <v>609.25</v>
      </c>
      <c r="E63" s="45">
        <v>609.25</v>
      </c>
      <c r="F63" s="47">
        <v>609.25</v>
      </c>
      <c r="G63" s="45">
        <v>609.25</v>
      </c>
      <c r="H63" s="47">
        <v>609.25</v>
      </c>
      <c r="I63" s="45">
        <v>609.25</v>
      </c>
      <c r="J63" s="47">
        <v>609.25</v>
      </c>
      <c r="K63" s="47">
        <v>609.25</v>
      </c>
      <c r="L63" s="47">
        <v>609.25</v>
      </c>
      <c r="M63" s="45">
        <v>609.25</v>
      </c>
      <c r="N63" s="45">
        <f t="shared" si="0"/>
        <v>7311</v>
      </c>
    </row>
    <row r="64" spans="1:14" ht="12">
      <c r="A64" s="40" t="s">
        <v>103</v>
      </c>
      <c r="B64" s="47">
        <v>11221.62</v>
      </c>
      <c r="C64" s="47">
        <v>11221.62</v>
      </c>
      <c r="D64" s="47">
        <v>11221.62</v>
      </c>
      <c r="E64" s="45">
        <v>11221.62</v>
      </c>
      <c r="F64" s="47">
        <v>11221.62</v>
      </c>
      <c r="G64" s="45">
        <v>11221.62</v>
      </c>
      <c r="H64" s="47">
        <v>11221.62</v>
      </c>
      <c r="I64" s="45">
        <v>11221.62</v>
      </c>
      <c r="J64" s="47">
        <v>11221.62</v>
      </c>
      <c r="K64" s="47">
        <v>11221.62</v>
      </c>
      <c r="L64" s="47">
        <v>11221.62</v>
      </c>
      <c r="M64" s="45">
        <v>11221.62</v>
      </c>
      <c r="N64" s="45">
        <f t="shared" si="0"/>
        <v>134659.43999999997</v>
      </c>
    </row>
    <row r="65" spans="1:14" ht="12">
      <c r="A65" s="40" t="s">
        <v>246</v>
      </c>
      <c r="B65" s="47">
        <v>36472.53</v>
      </c>
      <c r="C65" s="47">
        <v>36472.53</v>
      </c>
      <c r="D65" s="47">
        <v>36472.53</v>
      </c>
      <c r="E65" s="45">
        <v>36472.53</v>
      </c>
      <c r="F65" s="47">
        <v>36472.53</v>
      </c>
      <c r="G65" s="45">
        <v>36472.53</v>
      </c>
      <c r="H65" s="47">
        <v>36472.53</v>
      </c>
      <c r="I65" s="45">
        <v>36472.53</v>
      </c>
      <c r="J65" s="47">
        <v>36472.53</v>
      </c>
      <c r="K65" s="47">
        <v>36472.53</v>
      </c>
      <c r="L65" s="47">
        <v>36472.53</v>
      </c>
      <c r="M65" s="45">
        <v>36472.53</v>
      </c>
      <c r="N65" s="45">
        <f t="shared" si="0"/>
        <v>437670.3600000001</v>
      </c>
    </row>
    <row r="66" spans="2:14" ht="12">
      <c r="B66" s="47"/>
      <c r="C66" s="47"/>
      <c r="D66" s="47"/>
      <c r="E66" s="45"/>
      <c r="F66" s="47"/>
      <c r="G66" s="45"/>
      <c r="H66" s="47"/>
      <c r="I66" s="45"/>
      <c r="J66" s="47"/>
      <c r="K66" s="47"/>
      <c r="L66" s="47"/>
      <c r="M66" s="45"/>
      <c r="N66" s="45"/>
    </row>
    <row r="67" spans="1:14" ht="12">
      <c r="A67" s="46" t="s">
        <v>67</v>
      </c>
      <c r="B67" s="47"/>
      <c r="C67" s="47"/>
      <c r="D67" s="47"/>
      <c r="E67" s="45"/>
      <c r="F67" s="47"/>
      <c r="G67" s="45"/>
      <c r="H67" s="47"/>
      <c r="I67" s="45"/>
      <c r="J67" s="47"/>
      <c r="K67" s="47"/>
      <c r="L67" s="47"/>
      <c r="M67" s="45"/>
      <c r="N67" s="45"/>
    </row>
    <row r="68" spans="1:14" ht="12">
      <c r="A68" s="40" t="s">
        <v>104</v>
      </c>
      <c r="B68" s="47">
        <v>1070793.6166666665</v>
      </c>
      <c r="C68" s="47">
        <v>1047316.4566666663</v>
      </c>
      <c r="D68" s="47">
        <v>1144970.0166666666</v>
      </c>
      <c r="E68" s="45">
        <v>1039754.8866666668</v>
      </c>
      <c r="F68" s="47">
        <v>989740.1566666664</v>
      </c>
      <c r="G68" s="45">
        <v>1117418.6466666663</v>
      </c>
      <c r="H68" s="47">
        <v>973691.7066666661</v>
      </c>
      <c r="I68" s="45">
        <v>953382.8966666664</v>
      </c>
      <c r="J68" s="47">
        <v>1062010.1366666665</v>
      </c>
      <c r="K68" s="47">
        <v>985882.6766666671</v>
      </c>
      <c r="L68" s="47">
        <v>990794.1366666661</v>
      </c>
      <c r="M68" s="45">
        <v>1073534.0266666668</v>
      </c>
      <c r="N68" s="45">
        <f t="shared" si="0"/>
        <v>12449289.36</v>
      </c>
    </row>
    <row r="69" spans="2:14" ht="12">
      <c r="B69" s="47"/>
      <c r="C69" s="47"/>
      <c r="D69" s="47"/>
      <c r="E69" s="45"/>
      <c r="F69" s="47"/>
      <c r="G69" s="45"/>
      <c r="H69" s="47"/>
      <c r="I69" s="45"/>
      <c r="J69" s="47"/>
      <c r="K69" s="47"/>
      <c r="L69" s="47"/>
      <c r="M69" s="45"/>
      <c r="N69" s="45"/>
    </row>
    <row r="70" spans="1:14" ht="12">
      <c r="A70" s="40" t="s">
        <v>105</v>
      </c>
      <c r="B70" s="47">
        <v>26075.86</v>
      </c>
      <c r="C70" s="47">
        <v>25453.11</v>
      </c>
      <c r="D70" s="47">
        <v>28043.44</v>
      </c>
      <c r="E70" s="45">
        <v>25252.54</v>
      </c>
      <c r="F70" s="47">
        <v>23925.86</v>
      </c>
      <c r="G70" s="45">
        <v>27312.62</v>
      </c>
      <c r="H70" s="47">
        <v>23500.17</v>
      </c>
      <c r="I70" s="45">
        <v>22961.46</v>
      </c>
      <c r="J70" s="47">
        <v>25842.87</v>
      </c>
      <c r="K70" s="47">
        <v>23823.54</v>
      </c>
      <c r="L70" s="47">
        <v>23953.82</v>
      </c>
      <c r="M70" s="45">
        <v>26148.55</v>
      </c>
      <c r="N70" s="45">
        <f t="shared" si="0"/>
        <v>302293.84</v>
      </c>
    </row>
    <row r="71" spans="1:14" ht="12">
      <c r="A71" s="40" t="s">
        <v>106</v>
      </c>
      <c r="B71" s="47">
        <v>999.05</v>
      </c>
      <c r="C71" s="47">
        <v>984.37</v>
      </c>
      <c r="D71" s="47">
        <v>1045.44</v>
      </c>
      <c r="E71" s="45">
        <v>979.64</v>
      </c>
      <c r="F71" s="47">
        <v>948.36</v>
      </c>
      <c r="G71" s="45">
        <v>1028.21</v>
      </c>
      <c r="H71" s="47">
        <v>938.33</v>
      </c>
      <c r="I71" s="45">
        <v>925.62</v>
      </c>
      <c r="J71" s="47">
        <v>993.56</v>
      </c>
      <c r="K71" s="47">
        <v>945.95</v>
      </c>
      <c r="L71" s="47">
        <v>949.02</v>
      </c>
      <c r="M71" s="45">
        <v>1000.77</v>
      </c>
      <c r="N71" s="45">
        <f t="shared" si="0"/>
        <v>11738.320000000002</v>
      </c>
    </row>
    <row r="72" spans="1:14" ht="12">
      <c r="A72" s="40" t="s">
        <v>107</v>
      </c>
      <c r="B72" s="47">
        <v>33393.49</v>
      </c>
      <c r="C72" s="47">
        <v>32745.98</v>
      </c>
      <c r="D72" s="47">
        <v>35439.31</v>
      </c>
      <c r="E72" s="45">
        <v>32537.43</v>
      </c>
      <c r="F72" s="47">
        <v>31158</v>
      </c>
      <c r="G72" s="45">
        <v>34679.43</v>
      </c>
      <c r="H72" s="47">
        <v>30715.37</v>
      </c>
      <c r="I72" s="45">
        <v>30155.25</v>
      </c>
      <c r="J72" s="47">
        <v>33151.24</v>
      </c>
      <c r="K72" s="47">
        <v>31051.6</v>
      </c>
      <c r="L72" s="47">
        <v>31187.06</v>
      </c>
      <c r="M72" s="45">
        <v>33469.07</v>
      </c>
      <c r="N72" s="45">
        <f t="shared" si="0"/>
        <v>389683.23</v>
      </c>
    </row>
    <row r="73" spans="2:14" ht="12">
      <c r="B73" s="47"/>
      <c r="C73" s="47"/>
      <c r="D73" s="47"/>
      <c r="E73" s="45"/>
      <c r="F73" s="47"/>
      <c r="G73" s="45"/>
      <c r="H73" s="47"/>
      <c r="I73" s="45"/>
      <c r="J73" s="47"/>
      <c r="K73" s="47"/>
      <c r="L73" s="47"/>
      <c r="M73" s="45"/>
      <c r="N73" s="45"/>
    </row>
    <row r="74" spans="1:14" ht="12">
      <c r="A74" s="46" t="s">
        <v>62</v>
      </c>
      <c r="B74" s="47"/>
      <c r="C74" s="47"/>
      <c r="D74" s="47"/>
      <c r="E74" s="45"/>
      <c r="F74" s="47"/>
      <c r="G74" s="45"/>
      <c r="H74" s="47"/>
      <c r="I74" s="45"/>
      <c r="J74" s="47"/>
      <c r="K74" s="47"/>
      <c r="L74" s="47"/>
      <c r="M74" s="45"/>
      <c r="N74" s="45"/>
    </row>
    <row r="75" spans="1:14" ht="12">
      <c r="A75" s="40" t="s">
        <v>63</v>
      </c>
      <c r="B75" s="47">
        <v>2258.28</v>
      </c>
      <c r="C75" s="47">
        <v>2218.3</v>
      </c>
      <c r="D75" s="47">
        <v>2384.61</v>
      </c>
      <c r="E75" s="45">
        <v>2205.42</v>
      </c>
      <c r="F75" s="47">
        <v>2120.24</v>
      </c>
      <c r="G75" s="45">
        <v>2337.69</v>
      </c>
      <c r="H75" s="47">
        <v>2092.91</v>
      </c>
      <c r="I75" s="45">
        <v>2058.32</v>
      </c>
      <c r="J75" s="47">
        <v>2243.32</v>
      </c>
      <c r="K75" s="47">
        <v>2113.67</v>
      </c>
      <c r="L75" s="47">
        <v>2122.04</v>
      </c>
      <c r="M75" s="45">
        <v>2262.95</v>
      </c>
      <c r="N75" s="45">
        <f t="shared" si="0"/>
        <v>26417.750000000004</v>
      </c>
    </row>
    <row r="76" spans="1:14" ht="12">
      <c r="A76" s="40" t="s">
        <v>108</v>
      </c>
      <c r="B76" s="47">
        <v>1734.8</v>
      </c>
      <c r="C76" s="47">
        <v>1699.93</v>
      </c>
      <c r="D76" s="47">
        <v>1845</v>
      </c>
      <c r="E76" s="45">
        <v>1688.7</v>
      </c>
      <c r="F76" s="47">
        <v>1614.4</v>
      </c>
      <c r="G76" s="45">
        <v>1804.07</v>
      </c>
      <c r="H76" s="47">
        <v>1590.56</v>
      </c>
      <c r="I76" s="45">
        <v>1560.39</v>
      </c>
      <c r="J76" s="47">
        <v>1721.76</v>
      </c>
      <c r="K76" s="47">
        <v>1608.67</v>
      </c>
      <c r="L76" s="47">
        <v>1615.96</v>
      </c>
      <c r="M76" s="45">
        <v>1738.88</v>
      </c>
      <c r="N76" s="45">
        <f aca="true" t="shared" si="1" ref="N76:N138">SUM(B76:M76)</f>
        <v>20223.12</v>
      </c>
    </row>
    <row r="77" spans="1:14" ht="12">
      <c r="A77" s="40" t="s">
        <v>109</v>
      </c>
      <c r="B77" s="47">
        <v>12636.55</v>
      </c>
      <c r="C77" s="47">
        <v>12387.09</v>
      </c>
      <c r="D77" s="47">
        <v>13424.71</v>
      </c>
      <c r="E77" s="45">
        <v>12306.75</v>
      </c>
      <c r="F77" s="47">
        <v>11775.32</v>
      </c>
      <c r="G77" s="45">
        <v>13131.96</v>
      </c>
      <c r="H77" s="47">
        <v>11604.8</v>
      </c>
      <c r="I77" s="45">
        <v>11389.01</v>
      </c>
      <c r="J77" s="47">
        <v>12543.22</v>
      </c>
      <c r="K77" s="47">
        <v>11734.33</v>
      </c>
      <c r="L77" s="47">
        <v>11786.52</v>
      </c>
      <c r="M77" s="45">
        <v>12665.67</v>
      </c>
      <c r="N77" s="45">
        <f t="shared" si="1"/>
        <v>147385.93000000002</v>
      </c>
    </row>
    <row r="78" spans="1:14" ht="12">
      <c r="A78" s="40" t="s">
        <v>110</v>
      </c>
      <c r="B78" s="47">
        <v>159332.29</v>
      </c>
      <c r="C78" s="47">
        <v>156271.21</v>
      </c>
      <c r="D78" s="47">
        <v>169003.83</v>
      </c>
      <c r="E78" s="45">
        <v>155285.29</v>
      </c>
      <c r="F78" s="47">
        <v>148764.09</v>
      </c>
      <c r="G78" s="45">
        <v>165411.53</v>
      </c>
      <c r="H78" s="47">
        <v>146671.6</v>
      </c>
      <c r="I78" s="45">
        <v>144023.63</v>
      </c>
      <c r="J78" s="47">
        <v>158187.06</v>
      </c>
      <c r="K78" s="47">
        <v>148261.13</v>
      </c>
      <c r="L78" s="47">
        <v>148901.51</v>
      </c>
      <c r="M78" s="45">
        <v>159689.61</v>
      </c>
      <c r="N78" s="45">
        <f t="shared" si="1"/>
        <v>1859802.7800000003</v>
      </c>
    </row>
    <row r="79" spans="1:14" ht="12">
      <c r="A79" s="40" t="s">
        <v>111</v>
      </c>
      <c r="B79" s="47">
        <v>72041.74</v>
      </c>
      <c r="C79" s="47">
        <v>70876.41</v>
      </c>
      <c r="D79" s="47">
        <v>75723.61</v>
      </c>
      <c r="E79" s="45">
        <v>70501.08</v>
      </c>
      <c r="F79" s="47">
        <v>68018.52</v>
      </c>
      <c r="G79" s="45">
        <v>74356.05</v>
      </c>
      <c r="H79" s="47">
        <v>67221.93</v>
      </c>
      <c r="I79" s="45">
        <v>66213.87</v>
      </c>
      <c r="J79" s="47">
        <v>71605.76</v>
      </c>
      <c r="K79" s="47">
        <v>67827.05</v>
      </c>
      <c r="L79" s="47">
        <v>68070.83</v>
      </c>
      <c r="M79" s="45">
        <v>72177.77</v>
      </c>
      <c r="N79" s="45">
        <f t="shared" si="1"/>
        <v>844634.62</v>
      </c>
    </row>
    <row r="80" spans="1:14" ht="12">
      <c r="A80" s="40" t="s">
        <v>112</v>
      </c>
      <c r="B80" s="47">
        <v>24863.59</v>
      </c>
      <c r="C80" s="47">
        <v>24439.98</v>
      </c>
      <c r="D80" s="47">
        <v>26201.99</v>
      </c>
      <c r="E80" s="45">
        <v>24303.54</v>
      </c>
      <c r="F80" s="47">
        <v>23401.1</v>
      </c>
      <c r="G80" s="45">
        <v>25704.86</v>
      </c>
      <c r="H80" s="47">
        <v>23111.53</v>
      </c>
      <c r="I80" s="45">
        <v>22745.09</v>
      </c>
      <c r="J80" s="47">
        <v>24705.1</v>
      </c>
      <c r="K80" s="47">
        <v>23331.5</v>
      </c>
      <c r="L80" s="47">
        <v>23420.12</v>
      </c>
      <c r="M80" s="45">
        <v>24913.03</v>
      </c>
      <c r="N80" s="45">
        <f t="shared" si="1"/>
        <v>291141.43000000005</v>
      </c>
    </row>
    <row r="81" spans="1:14" ht="12">
      <c r="A81" s="40" t="s">
        <v>113</v>
      </c>
      <c r="B81" s="47">
        <v>50561.16</v>
      </c>
      <c r="C81" s="47">
        <v>49596.27</v>
      </c>
      <c r="D81" s="47">
        <v>53609.74</v>
      </c>
      <c r="E81" s="45">
        <v>49285.5</v>
      </c>
      <c r="F81" s="47">
        <v>47229.94</v>
      </c>
      <c r="G81" s="45">
        <v>52477.4</v>
      </c>
      <c r="H81" s="47">
        <v>46570.37</v>
      </c>
      <c r="I81" s="45">
        <v>45735.7</v>
      </c>
      <c r="J81" s="47">
        <v>50200.17</v>
      </c>
      <c r="K81" s="47">
        <v>47071.41</v>
      </c>
      <c r="L81" s="47">
        <v>47273.26</v>
      </c>
      <c r="M81" s="45">
        <v>50673.79</v>
      </c>
      <c r="N81" s="45">
        <f t="shared" si="1"/>
        <v>590284.7100000001</v>
      </c>
    </row>
    <row r="82" spans="1:14" ht="12">
      <c r="A82" s="40" t="s">
        <v>114</v>
      </c>
      <c r="B82" s="47">
        <v>1669.73</v>
      </c>
      <c r="C82" s="47">
        <v>1632.19</v>
      </c>
      <c r="D82" s="47">
        <v>1788.35</v>
      </c>
      <c r="E82" s="45">
        <v>1620.09</v>
      </c>
      <c r="F82" s="47">
        <v>1540.11</v>
      </c>
      <c r="G82" s="45">
        <v>1744.29</v>
      </c>
      <c r="H82" s="47">
        <v>1514.45</v>
      </c>
      <c r="I82" s="45">
        <v>1481.97</v>
      </c>
      <c r="J82" s="47">
        <v>1655.69</v>
      </c>
      <c r="K82" s="47">
        <v>1533.94</v>
      </c>
      <c r="L82" s="47">
        <v>1541.8</v>
      </c>
      <c r="M82" s="45">
        <v>1674.11</v>
      </c>
      <c r="N82" s="45">
        <f t="shared" si="1"/>
        <v>19396.720000000005</v>
      </c>
    </row>
    <row r="83" spans="1:14" ht="12">
      <c r="A83" s="40" t="s">
        <v>115</v>
      </c>
      <c r="B83" s="47">
        <v>704.58</v>
      </c>
      <c r="C83" s="47">
        <v>690.42</v>
      </c>
      <c r="D83" s="47">
        <v>749.34</v>
      </c>
      <c r="E83" s="45">
        <v>685.85</v>
      </c>
      <c r="F83" s="47">
        <v>655.67</v>
      </c>
      <c r="G83" s="45">
        <v>732.72</v>
      </c>
      <c r="H83" s="47">
        <v>645.99</v>
      </c>
      <c r="I83" s="45">
        <v>633.73</v>
      </c>
      <c r="J83" s="47">
        <v>699.28</v>
      </c>
      <c r="K83" s="47">
        <v>653.34</v>
      </c>
      <c r="L83" s="47">
        <v>656.31</v>
      </c>
      <c r="M83" s="45">
        <v>706.24</v>
      </c>
      <c r="N83" s="45">
        <f t="shared" si="1"/>
        <v>8213.47</v>
      </c>
    </row>
    <row r="84" spans="1:14" ht="12">
      <c r="A84" s="40" t="s">
        <v>116</v>
      </c>
      <c r="B84" s="47">
        <v>5497.64</v>
      </c>
      <c r="C84" s="47">
        <v>5334.27</v>
      </c>
      <c r="D84" s="47">
        <v>6013.8</v>
      </c>
      <c r="E84" s="45">
        <v>5281.65</v>
      </c>
      <c r="F84" s="47">
        <v>4933.61</v>
      </c>
      <c r="G84" s="45">
        <v>5822.08</v>
      </c>
      <c r="H84" s="47">
        <v>4821.93</v>
      </c>
      <c r="I84" s="45">
        <v>4680.61</v>
      </c>
      <c r="J84" s="47">
        <v>5436.51</v>
      </c>
      <c r="K84" s="47">
        <v>4906.77</v>
      </c>
      <c r="L84" s="47">
        <v>4940.94</v>
      </c>
      <c r="M84" s="45">
        <v>5516.71</v>
      </c>
      <c r="N84" s="45">
        <f t="shared" si="1"/>
        <v>63186.52000000001</v>
      </c>
    </row>
    <row r="85" spans="1:14" ht="12">
      <c r="A85" s="40" t="s">
        <v>117</v>
      </c>
      <c r="B85" s="47">
        <v>1773.59</v>
      </c>
      <c r="C85" s="47">
        <v>1749.34</v>
      </c>
      <c r="D85" s="47">
        <v>1850.2</v>
      </c>
      <c r="E85" s="45">
        <v>1741.53</v>
      </c>
      <c r="F85" s="47">
        <v>1689.88</v>
      </c>
      <c r="G85" s="45">
        <v>1821.74</v>
      </c>
      <c r="H85" s="47">
        <v>1673.3</v>
      </c>
      <c r="I85" s="45">
        <v>1652.33</v>
      </c>
      <c r="J85" s="47">
        <v>1764.52</v>
      </c>
      <c r="K85" s="47">
        <v>1685.89</v>
      </c>
      <c r="L85" s="47">
        <v>1690.96</v>
      </c>
      <c r="M85" s="45">
        <v>1776.42</v>
      </c>
      <c r="N85" s="45">
        <f t="shared" si="1"/>
        <v>20869.699999999997</v>
      </c>
    </row>
    <row r="86" spans="1:14" ht="12">
      <c r="A86" s="40" t="s">
        <v>118</v>
      </c>
      <c r="B86" s="47">
        <v>36799.32</v>
      </c>
      <c r="C86" s="47">
        <v>36176.14</v>
      </c>
      <c r="D86" s="47">
        <v>38768.27</v>
      </c>
      <c r="E86" s="45">
        <v>35975.43</v>
      </c>
      <c r="F86" s="47">
        <v>34647.83</v>
      </c>
      <c r="G86" s="45">
        <v>38036.94</v>
      </c>
      <c r="H86" s="47">
        <v>34221.84</v>
      </c>
      <c r="I86" s="45">
        <v>33682.76</v>
      </c>
      <c r="J86" s="47">
        <v>36566.17</v>
      </c>
      <c r="K86" s="47">
        <v>34545.44</v>
      </c>
      <c r="L86" s="47">
        <v>34675.81</v>
      </c>
      <c r="M86" s="45">
        <v>36872.07</v>
      </c>
      <c r="N86" s="45">
        <f t="shared" si="1"/>
        <v>430968.01999999996</v>
      </c>
    </row>
    <row r="87" spans="1:14" ht="12">
      <c r="A87" s="40" t="s">
        <v>64</v>
      </c>
      <c r="B87" s="47">
        <v>0</v>
      </c>
      <c r="C87" s="47">
        <v>0</v>
      </c>
      <c r="D87" s="47">
        <v>0</v>
      </c>
      <c r="E87" s="45">
        <v>0</v>
      </c>
      <c r="F87" s="47">
        <v>0</v>
      </c>
      <c r="G87" s="45">
        <v>0</v>
      </c>
      <c r="H87" s="47">
        <v>0</v>
      </c>
      <c r="I87" s="45">
        <v>0</v>
      </c>
      <c r="J87" s="47">
        <v>0</v>
      </c>
      <c r="K87" s="47">
        <v>0</v>
      </c>
      <c r="L87" s="47">
        <v>0</v>
      </c>
      <c r="M87" s="45">
        <v>0</v>
      </c>
      <c r="N87" s="45">
        <f t="shared" si="1"/>
        <v>0</v>
      </c>
    </row>
    <row r="88" spans="1:14" ht="12">
      <c r="A88" s="40" t="s">
        <v>119</v>
      </c>
      <c r="B88" s="47">
        <v>7064.87</v>
      </c>
      <c r="C88" s="47">
        <v>6941.05</v>
      </c>
      <c r="D88" s="47">
        <v>7456.08</v>
      </c>
      <c r="E88" s="45">
        <v>6901.17</v>
      </c>
      <c r="F88" s="47">
        <v>6637.39</v>
      </c>
      <c r="G88" s="45">
        <v>7310.77</v>
      </c>
      <c r="H88" s="47">
        <v>6552.75</v>
      </c>
      <c r="I88" s="45">
        <v>6445.64</v>
      </c>
      <c r="J88" s="47">
        <v>7018.55</v>
      </c>
      <c r="K88" s="47">
        <v>6617.05</v>
      </c>
      <c r="L88" s="47">
        <v>6642.95</v>
      </c>
      <c r="M88" s="45">
        <v>7079.32</v>
      </c>
      <c r="N88" s="45">
        <f t="shared" si="1"/>
        <v>82667.59</v>
      </c>
    </row>
    <row r="89" spans="1:14" ht="12">
      <c r="A89" s="40" t="s">
        <v>120</v>
      </c>
      <c r="B89" s="47">
        <v>383057.85</v>
      </c>
      <c r="C89" s="47">
        <v>376618.56</v>
      </c>
      <c r="D89" s="47">
        <v>403402.91</v>
      </c>
      <c r="E89" s="45">
        <v>374544.57</v>
      </c>
      <c r="F89" s="47">
        <v>360826.57</v>
      </c>
      <c r="G89" s="45">
        <v>395846.13</v>
      </c>
      <c r="H89" s="47">
        <v>356424.81</v>
      </c>
      <c r="I89" s="45">
        <v>350854.52</v>
      </c>
      <c r="J89" s="47">
        <v>380648.73</v>
      </c>
      <c r="K89" s="47">
        <v>359768.54</v>
      </c>
      <c r="L89" s="47">
        <v>361115.65</v>
      </c>
      <c r="M89" s="45">
        <v>383809.5</v>
      </c>
      <c r="N89" s="45">
        <f t="shared" si="1"/>
        <v>4486918.34</v>
      </c>
    </row>
    <row r="90" spans="1:14" ht="12">
      <c r="A90" s="40" t="s">
        <v>121</v>
      </c>
      <c r="B90" s="47">
        <v>6547.45</v>
      </c>
      <c r="C90" s="47">
        <v>6386.97</v>
      </c>
      <c r="D90" s="47">
        <v>7054.49</v>
      </c>
      <c r="E90" s="45">
        <v>6335.29</v>
      </c>
      <c r="F90" s="47">
        <v>5993.41</v>
      </c>
      <c r="G90" s="45">
        <v>6866.16</v>
      </c>
      <c r="H90" s="47">
        <v>5883.71</v>
      </c>
      <c r="I90" s="45">
        <v>5744.89</v>
      </c>
      <c r="J90" s="47">
        <v>6487.41</v>
      </c>
      <c r="K90" s="47">
        <v>5967.04</v>
      </c>
      <c r="L90" s="47">
        <v>6000.61</v>
      </c>
      <c r="M90" s="45">
        <v>6566.18</v>
      </c>
      <c r="N90" s="45">
        <f t="shared" si="1"/>
        <v>75833.60999999999</v>
      </c>
    </row>
    <row r="91" spans="1:14" ht="12">
      <c r="A91" s="40" t="s">
        <v>122</v>
      </c>
      <c r="B91" s="47">
        <v>2768.38</v>
      </c>
      <c r="C91" s="47">
        <v>2700.8</v>
      </c>
      <c r="D91" s="47">
        <v>2981.91</v>
      </c>
      <c r="E91" s="45">
        <v>2679.03</v>
      </c>
      <c r="F91" s="47">
        <v>2535.05</v>
      </c>
      <c r="G91" s="45">
        <v>2902.6</v>
      </c>
      <c r="H91" s="47">
        <v>2488.85</v>
      </c>
      <c r="I91" s="45">
        <v>2430.39</v>
      </c>
      <c r="J91" s="47">
        <v>2743.1</v>
      </c>
      <c r="K91" s="47">
        <v>2523.95</v>
      </c>
      <c r="L91" s="47">
        <v>2538.09</v>
      </c>
      <c r="M91" s="45">
        <v>2776.27</v>
      </c>
      <c r="N91" s="45">
        <f t="shared" si="1"/>
        <v>32068.42</v>
      </c>
    </row>
    <row r="92" spans="1:14" ht="12">
      <c r="A92" s="40" t="s">
        <v>123</v>
      </c>
      <c r="B92" s="47">
        <v>8677.49</v>
      </c>
      <c r="C92" s="47">
        <v>8468</v>
      </c>
      <c r="D92" s="47">
        <v>9339.39</v>
      </c>
      <c r="E92" s="45">
        <v>8400.53</v>
      </c>
      <c r="F92" s="47">
        <v>7954.23</v>
      </c>
      <c r="G92" s="45">
        <v>9093.54</v>
      </c>
      <c r="H92" s="47">
        <v>7811.03</v>
      </c>
      <c r="I92" s="45">
        <v>7629.81</v>
      </c>
      <c r="J92" s="47">
        <v>8599.12</v>
      </c>
      <c r="K92" s="47">
        <v>7919.81</v>
      </c>
      <c r="L92" s="47">
        <v>7963.64</v>
      </c>
      <c r="M92" s="45">
        <v>8701.95</v>
      </c>
      <c r="N92" s="45">
        <f t="shared" si="1"/>
        <v>100558.54</v>
      </c>
    </row>
    <row r="93" spans="1:14" ht="12">
      <c r="A93" s="40" t="s">
        <v>124</v>
      </c>
      <c r="B93" s="47">
        <v>316.06</v>
      </c>
      <c r="C93" s="47">
        <v>308.75</v>
      </c>
      <c r="D93" s="47">
        <v>339.15</v>
      </c>
      <c r="E93" s="45">
        <v>306.4</v>
      </c>
      <c r="F93" s="47">
        <v>290.83</v>
      </c>
      <c r="G93" s="45">
        <v>330.57</v>
      </c>
      <c r="H93" s="47">
        <v>285.83</v>
      </c>
      <c r="I93" s="45">
        <v>279.51</v>
      </c>
      <c r="J93" s="47">
        <v>313.33</v>
      </c>
      <c r="K93" s="47">
        <v>289.63</v>
      </c>
      <c r="L93" s="47">
        <v>291.16</v>
      </c>
      <c r="M93" s="45">
        <v>316.91</v>
      </c>
      <c r="N93" s="45">
        <f t="shared" si="1"/>
        <v>3668.129999999999</v>
      </c>
    </row>
    <row r="94" spans="1:14" ht="12">
      <c r="A94" s="48" t="s">
        <v>125</v>
      </c>
      <c r="B94" s="47">
        <v>1969369.4866666668</v>
      </c>
      <c r="C94" s="47">
        <v>1930797.6966666665</v>
      </c>
      <c r="D94" s="47">
        <v>2091237.6866666668</v>
      </c>
      <c r="E94" s="45">
        <v>1918374.4166666667</v>
      </c>
      <c r="F94" s="47">
        <v>1836202.6666666667</v>
      </c>
      <c r="G94" s="45">
        <v>2045972.1066666665</v>
      </c>
      <c r="H94" s="47">
        <v>1809835.8666666667</v>
      </c>
      <c r="I94" s="45">
        <v>1776469.4966666664</v>
      </c>
      <c r="J94" s="47">
        <v>1954938.706666667</v>
      </c>
      <c r="K94" s="47">
        <v>1829865.0266666668</v>
      </c>
      <c r="L94" s="47">
        <v>1837934.2966666664</v>
      </c>
      <c r="M94" s="45">
        <v>1973871.896666667</v>
      </c>
      <c r="N94" s="67">
        <f t="shared" si="1"/>
        <v>22974869.35</v>
      </c>
    </row>
    <row r="95" spans="1:14" ht="12">
      <c r="A95" s="49"/>
      <c r="B95" s="47"/>
      <c r="C95" s="47">
        <v>0</v>
      </c>
      <c r="D95" s="47">
        <v>0</v>
      </c>
      <c r="E95" s="45">
        <v>0</v>
      </c>
      <c r="F95" s="47">
        <v>0</v>
      </c>
      <c r="G95" s="45">
        <v>0</v>
      </c>
      <c r="H95" s="47">
        <v>0</v>
      </c>
      <c r="I95" s="45">
        <v>0</v>
      </c>
      <c r="J95" s="47">
        <v>0</v>
      </c>
      <c r="K95" s="47">
        <v>0</v>
      </c>
      <c r="L95" s="47">
        <v>0</v>
      </c>
      <c r="M95" s="45">
        <v>0</v>
      </c>
      <c r="N95" s="45"/>
    </row>
    <row r="96" spans="1:14" ht="12">
      <c r="A96" s="46" t="s">
        <v>126</v>
      </c>
      <c r="B96" s="47"/>
      <c r="C96" s="47">
        <v>0</v>
      </c>
      <c r="D96" s="47">
        <v>0</v>
      </c>
      <c r="E96" s="45">
        <v>0</v>
      </c>
      <c r="F96" s="47">
        <v>0</v>
      </c>
      <c r="G96" s="45">
        <v>0</v>
      </c>
      <c r="H96" s="47">
        <v>0</v>
      </c>
      <c r="I96" s="45">
        <v>0</v>
      </c>
      <c r="J96" s="47">
        <v>0</v>
      </c>
      <c r="K96" s="47">
        <v>0</v>
      </c>
      <c r="L96" s="47">
        <v>0</v>
      </c>
      <c r="M96" s="45">
        <v>0</v>
      </c>
      <c r="N96" s="45"/>
    </row>
    <row r="97" spans="1:14" ht="12">
      <c r="A97" s="46" t="s">
        <v>127</v>
      </c>
      <c r="B97" s="47"/>
      <c r="C97" s="47">
        <v>0</v>
      </c>
      <c r="D97" s="47">
        <v>0</v>
      </c>
      <c r="E97" s="45">
        <v>0</v>
      </c>
      <c r="F97" s="47">
        <v>0</v>
      </c>
      <c r="G97" s="45">
        <v>0</v>
      </c>
      <c r="H97" s="47">
        <v>0</v>
      </c>
      <c r="I97" s="45">
        <v>0</v>
      </c>
      <c r="J97" s="47">
        <v>0</v>
      </c>
      <c r="K97" s="47">
        <v>0</v>
      </c>
      <c r="L97" s="47">
        <v>0</v>
      </c>
      <c r="M97" s="45">
        <v>0</v>
      </c>
      <c r="N97" s="45"/>
    </row>
    <row r="98" spans="1:14" ht="12">
      <c r="A98" s="40" t="s">
        <v>128</v>
      </c>
      <c r="B98" s="47">
        <v>32616.36</v>
      </c>
      <c r="C98" s="47">
        <v>32616.36</v>
      </c>
      <c r="D98" s="47">
        <v>32616.36</v>
      </c>
      <c r="E98" s="45">
        <v>32616.36</v>
      </c>
      <c r="F98" s="47">
        <v>32616.36</v>
      </c>
      <c r="G98" s="45">
        <v>32616.36</v>
      </c>
      <c r="H98" s="47">
        <v>32616.36</v>
      </c>
      <c r="I98" s="45">
        <v>32616.36</v>
      </c>
      <c r="J98" s="47">
        <v>32616.36</v>
      </c>
      <c r="K98" s="47">
        <v>32616.36</v>
      </c>
      <c r="L98" s="47">
        <v>32616.36</v>
      </c>
      <c r="M98" s="45">
        <v>32616.36</v>
      </c>
      <c r="N98" s="45">
        <f t="shared" si="1"/>
        <v>391396.3199999999</v>
      </c>
    </row>
    <row r="99" spans="1:14" ht="12">
      <c r="A99" s="40" t="s">
        <v>129</v>
      </c>
      <c r="B99" s="47">
        <v>13620.96</v>
      </c>
      <c r="C99" s="47">
        <v>13620.96</v>
      </c>
      <c r="D99" s="47">
        <v>13620.96</v>
      </c>
      <c r="E99" s="45">
        <v>13620.96</v>
      </c>
      <c r="F99" s="47">
        <v>13620.96</v>
      </c>
      <c r="G99" s="45">
        <v>13620.96</v>
      </c>
      <c r="H99" s="47">
        <v>13620.96</v>
      </c>
      <c r="I99" s="45">
        <v>13620.96</v>
      </c>
      <c r="J99" s="47">
        <v>13620.96</v>
      </c>
      <c r="K99" s="47">
        <v>13620.96</v>
      </c>
      <c r="L99" s="47">
        <v>13620.96</v>
      </c>
      <c r="M99" s="45">
        <v>13620.96</v>
      </c>
      <c r="N99" s="45">
        <f t="shared" si="1"/>
        <v>163451.51999999993</v>
      </c>
    </row>
    <row r="100" spans="2:14" ht="12">
      <c r="B100" s="47"/>
      <c r="C100" s="47">
        <v>0</v>
      </c>
      <c r="D100" s="47">
        <v>0</v>
      </c>
      <c r="E100" s="45">
        <v>0</v>
      </c>
      <c r="F100" s="47">
        <v>0</v>
      </c>
      <c r="G100" s="45">
        <v>0</v>
      </c>
      <c r="H100" s="47">
        <v>0</v>
      </c>
      <c r="I100" s="45">
        <v>0</v>
      </c>
      <c r="J100" s="47">
        <v>0</v>
      </c>
      <c r="K100" s="47">
        <v>0</v>
      </c>
      <c r="L100" s="47">
        <v>0</v>
      </c>
      <c r="M100" s="45">
        <v>0</v>
      </c>
      <c r="N100" s="45"/>
    </row>
    <row r="101" spans="1:14" ht="12">
      <c r="A101" s="46" t="s">
        <v>67</v>
      </c>
      <c r="B101" s="47"/>
      <c r="C101" s="47">
        <v>0</v>
      </c>
      <c r="D101" s="47">
        <v>0</v>
      </c>
      <c r="E101" s="45">
        <v>0</v>
      </c>
      <c r="F101" s="47">
        <v>0</v>
      </c>
      <c r="G101" s="45">
        <v>0</v>
      </c>
      <c r="H101" s="47">
        <v>0</v>
      </c>
      <c r="I101" s="45">
        <v>0</v>
      </c>
      <c r="J101" s="47">
        <v>0</v>
      </c>
      <c r="K101" s="47">
        <v>0</v>
      </c>
      <c r="L101" s="47">
        <v>0</v>
      </c>
      <c r="M101" s="45">
        <v>0</v>
      </c>
      <c r="N101" s="45"/>
    </row>
    <row r="102" spans="1:14" ht="12">
      <c r="A102" s="40" t="s">
        <v>130</v>
      </c>
      <c r="B102" s="47">
        <v>974599.69</v>
      </c>
      <c r="C102" s="47">
        <v>909082.23</v>
      </c>
      <c r="D102" s="47">
        <v>1001277.79</v>
      </c>
      <c r="E102" s="45">
        <v>998164.86</v>
      </c>
      <c r="F102" s="47">
        <v>913597.54</v>
      </c>
      <c r="G102" s="45">
        <v>956945.21</v>
      </c>
      <c r="H102" s="47">
        <v>828372.56</v>
      </c>
      <c r="I102" s="45">
        <v>743685.62</v>
      </c>
      <c r="J102" s="47">
        <v>990587.35</v>
      </c>
      <c r="K102" s="47">
        <v>937768.21</v>
      </c>
      <c r="L102" s="47">
        <v>881364.06</v>
      </c>
      <c r="M102" s="45">
        <v>955832.61</v>
      </c>
      <c r="N102" s="45">
        <f t="shared" si="1"/>
        <v>11091277.729999999</v>
      </c>
    </row>
    <row r="103" spans="2:14" ht="12">
      <c r="B103" s="47"/>
      <c r="C103" s="47">
        <v>0</v>
      </c>
      <c r="D103" s="47">
        <v>0</v>
      </c>
      <c r="E103" s="45">
        <v>0</v>
      </c>
      <c r="F103" s="47">
        <v>0</v>
      </c>
      <c r="G103" s="45">
        <v>0</v>
      </c>
      <c r="H103" s="47">
        <v>0</v>
      </c>
      <c r="I103" s="45">
        <v>0</v>
      </c>
      <c r="J103" s="47">
        <v>0</v>
      </c>
      <c r="K103" s="47">
        <v>0</v>
      </c>
      <c r="L103" s="47">
        <v>0</v>
      </c>
      <c r="M103" s="45">
        <v>0</v>
      </c>
      <c r="N103" s="45"/>
    </row>
    <row r="104" spans="1:14" ht="12">
      <c r="A104" s="40" t="s">
        <v>131</v>
      </c>
      <c r="B104" s="47">
        <v>122410.82</v>
      </c>
      <c r="C104" s="47">
        <v>114242.35</v>
      </c>
      <c r="D104" s="47">
        <v>125736.94</v>
      </c>
      <c r="E104" s="45">
        <v>125348.83</v>
      </c>
      <c r="F104" s="47">
        <v>114805.31</v>
      </c>
      <c r="G104" s="45">
        <v>120209.73</v>
      </c>
      <c r="H104" s="47">
        <v>104179.79</v>
      </c>
      <c r="I104" s="45">
        <v>93621.35</v>
      </c>
      <c r="J104" s="47">
        <v>124404.1</v>
      </c>
      <c r="K104" s="47">
        <v>117818.81</v>
      </c>
      <c r="L104" s="47">
        <v>110786.56</v>
      </c>
      <c r="M104" s="45">
        <v>120071.01</v>
      </c>
      <c r="N104" s="45">
        <f t="shared" si="1"/>
        <v>1393635.6</v>
      </c>
    </row>
    <row r="105" spans="1:14" ht="12">
      <c r="A105" s="40" t="s">
        <v>132</v>
      </c>
      <c r="B105" s="47">
        <v>881062.85</v>
      </c>
      <c r="C105" s="47">
        <v>821883.6</v>
      </c>
      <c r="D105" s="47">
        <v>905160.1</v>
      </c>
      <c r="E105" s="45">
        <v>902348.31</v>
      </c>
      <c r="F105" s="47">
        <v>825962.11</v>
      </c>
      <c r="G105" s="45">
        <v>865116.3</v>
      </c>
      <c r="H105" s="47">
        <v>748981.85</v>
      </c>
      <c r="I105" s="45">
        <v>672487.58</v>
      </c>
      <c r="J105" s="47">
        <v>895503.85</v>
      </c>
      <c r="K105" s="47">
        <v>847794.49</v>
      </c>
      <c r="L105" s="47">
        <v>796846.91</v>
      </c>
      <c r="M105" s="45">
        <v>864111.32</v>
      </c>
      <c r="N105" s="45">
        <f t="shared" si="1"/>
        <v>10027259.27</v>
      </c>
    </row>
    <row r="106" spans="1:14" ht="12">
      <c r="A106" s="40" t="s">
        <v>133</v>
      </c>
      <c r="B106" s="47">
        <v>78741.53</v>
      </c>
      <c r="C106" s="47">
        <v>73510.73</v>
      </c>
      <c r="D106" s="47">
        <v>80871.46</v>
      </c>
      <c r="E106" s="45">
        <v>80622.93</v>
      </c>
      <c r="F106" s="47">
        <v>73871.22</v>
      </c>
      <c r="G106" s="45">
        <v>77332.03</v>
      </c>
      <c r="H106" s="47">
        <v>67067.01</v>
      </c>
      <c r="I106" s="45">
        <v>60305.75</v>
      </c>
      <c r="J106" s="47">
        <v>80017.95</v>
      </c>
      <c r="K106" s="47">
        <v>75800.97</v>
      </c>
      <c r="L106" s="47">
        <v>71297.76</v>
      </c>
      <c r="M106" s="45">
        <v>77243.2</v>
      </c>
      <c r="N106" s="45">
        <f t="shared" si="1"/>
        <v>896682.5399999999</v>
      </c>
    </row>
    <row r="107" spans="1:14" ht="12">
      <c r="A107" s="40" t="s">
        <v>134</v>
      </c>
      <c r="B107" s="47">
        <v>183798.63</v>
      </c>
      <c r="C107" s="47">
        <v>171110.07</v>
      </c>
      <c r="D107" s="47">
        <v>188965.3</v>
      </c>
      <c r="E107" s="45">
        <v>188362.42</v>
      </c>
      <c r="F107" s="47">
        <v>171984.54</v>
      </c>
      <c r="G107" s="45">
        <v>180379.55</v>
      </c>
      <c r="H107" s="47">
        <v>155479.29</v>
      </c>
      <c r="I107" s="45">
        <v>139078.23</v>
      </c>
      <c r="J107" s="47">
        <v>186894.91</v>
      </c>
      <c r="K107" s="47">
        <v>176665.6</v>
      </c>
      <c r="L107" s="47">
        <v>165741.98</v>
      </c>
      <c r="M107" s="45">
        <v>180164.07</v>
      </c>
      <c r="N107" s="45">
        <f t="shared" si="1"/>
        <v>2088624.59</v>
      </c>
    </row>
    <row r="108" spans="2:14" ht="12">
      <c r="B108" s="47"/>
      <c r="C108" s="47">
        <v>0</v>
      </c>
      <c r="D108" s="47">
        <v>0</v>
      </c>
      <c r="E108" s="45">
        <v>0</v>
      </c>
      <c r="F108" s="47">
        <v>0</v>
      </c>
      <c r="G108" s="45">
        <v>0</v>
      </c>
      <c r="H108" s="47">
        <v>0</v>
      </c>
      <c r="I108" s="45">
        <v>0</v>
      </c>
      <c r="J108" s="47">
        <v>0</v>
      </c>
      <c r="K108" s="47">
        <v>0</v>
      </c>
      <c r="L108" s="47">
        <v>0</v>
      </c>
      <c r="M108" s="45">
        <v>0</v>
      </c>
      <c r="N108" s="45"/>
    </row>
    <row r="109" spans="1:14" ht="12">
      <c r="A109" s="40" t="s">
        <v>135</v>
      </c>
      <c r="B109" s="47">
        <v>94322.72</v>
      </c>
      <c r="C109" s="47">
        <v>88259.69</v>
      </c>
      <c r="D109" s="47">
        <v>96791.53</v>
      </c>
      <c r="E109" s="45">
        <v>96503.46</v>
      </c>
      <c r="F109" s="47">
        <v>88677.54</v>
      </c>
      <c r="G109" s="45">
        <v>92688.97</v>
      </c>
      <c r="H109" s="47">
        <v>80790.77</v>
      </c>
      <c r="I109" s="45">
        <v>72953.78</v>
      </c>
      <c r="J109" s="47">
        <v>95802.23</v>
      </c>
      <c r="K109" s="47">
        <v>90914.31</v>
      </c>
      <c r="L109" s="47">
        <v>85694.64</v>
      </c>
      <c r="M109" s="45">
        <v>92586.01</v>
      </c>
      <c r="N109" s="45">
        <f t="shared" si="1"/>
        <v>1075985.65</v>
      </c>
    </row>
    <row r="110" spans="1:14" ht="12">
      <c r="A110" s="40" t="s">
        <v>136</v>
      </c>
      <c r="B110" s="47">
        <v>611.94</v>
      </c>
      <c r="C110" s="47">
        <v>571.99</v>
      </c>
      <c r="D110" s="47">
        <v>628.21</v>
      </c>
      <c r="E110" s="45">
        <v>626.31</v>
      </c>
      <c r="F110" s="47">
        <v>574.75</v>
      </c>
      <c r="G110" s="45">
        <v>601.18</v>
      </c>
      <c r="H110" s="47">
        <v>522.78</v>
      </c>
      <c r="I110" s="45">
        <v>471.15</v>
      </c>
      <c r="J110" s="47">
        <v>621.69</v>
      </c>
      <c r="K110" s="47">
        <v>589.48</v>
      </c>
      <c r="L110" s="47">
        <v>555.09</v>
      </c>
      <c r="M110" s="45">
        <v>600.5</v>
      </c>
      <c r="N110" s="45">
        <f t="shared" si="1"/>
        <v>6975.07</v>
      </c>
    </row>
    <row r="111" spans="1:14" ht="12">
      <c r="A111" s="40" t="s">
        <v>137</v>
      </c>
      <c r="B111" s="47">
        <v>533.2</v>
      </c>
      <c r="C111" s="47">
        <v>489.56</v>
      </c>
      <c r="D111" s="47">
        <v>550.98</v>
      </c>
      <c r="E111" s="45">
        <v>548.9</v>
      </c>
      <c r="F111" s="47">
        <v>492.57</v>
      </c>
      <c r="G111" s="45">
        <v>521.44</v>
      </c>
      <c r="H111" s="47">
        <v>435.79</v>
      </c>
      <c r="I111" s="45">
        <v>379.38</v>
      </c>
      <c r="J111" s="47">
        <v>543.85</v>
      </c>
      <c r="K111" s="47">
        <v>508.67</v>
      </c>
      <c r="L111" s="47">
        <v>471.09</v>
      </c>
      <c r="M111" s="45">
        <v>520.7</v>
      </c>
      <c r="N111" s="45">
        <f t="shared" si="1"/>
        <v>5996.13</v>
      </c>
    </row>
    <row r="112" spans="2:14" ht="12">
      <c r="B112" s="47"/>
      <c r="C112" s="47">
        <v>0</v>
      </c>
      <c r="D112" s="47">
        <v>0</v>
      </c>
      <c r="E112" s="45">
        <v>0</v>
      </c>
      <c r="F112" s="47">
        <v>0</v>
      </c>
      <c r="G112" s="45">
        <v>0</v>
      </c>
      <c r="H112" s="47">
        <v>0</v>
      </c>
      <c r="I112" s="45">
        <v>0</v>
      </c>
      <c r="J112" s="47">
        <v>0</v>
      </c>
      <c r="K112" s="47">
        <v>0</v>
      </c>
      <c r="L112" s="47">
        <v>0</v>
      </c>
      <c r="M112" s="45">
        <v>0</v>
      </c>
      <c r="N112" s="45"/>
    </row>
    <row r="113" spans="1:14" ht="12">
      <c r="A113" s="48" t="s">
        <v>138</v>
      </c>
      <c r="B113" s="47">
        <v>2382318.7</v>
      </c>
      <c r="C113" s="47">
        <v>2225387.54</v>
      </c>
      <c r="D113" s="47">
        <v>2446219.63</v>
      </c>
      <c r="E113" s="45">
        <v>2438763.34</v>
      </c>
      <c r="F113" s="47">
        <v>2236202.9</v>
      </c>
      <c r="G113" s="45">
        <v>2340031.73</v>
      </c>
      <c r="H113" s="47">
        <v>2032067.16</v>
      </c>
      <c r="I113" s="45">
        <v>1829220.16</v>
      </c>
      <c r="J113" s="47">
        <v>2420613.25</v>
      </c>
      <c r="K113" s="47">
        <v>2294097.86</v>
      </c>
      <c r="L113" s="47">
        <v>2158995.41</v>
      </c>
      <c r="M113" s="45">
        <v>2337366.74</v>
      </c>
      <c r="N113" s="67">
        <f t="shared" si="1"/>
        <v>27141284.42</v>
      </c>
    </row>
    <row r="114" spans="1:14" ht="12">
      <c r="A114" s="49"/>
      <c r="B114" s="47"/>
      <c r="C114" s="47">
        <v>0</v>
      </c>
      <c r="D114" s="47">
        <v>0</v>
      </c>
      <c r="E114" s="45">
        <v>0</v>
      </c>
      <c r="F114" s="47">
        <v>0</v>
      </c>
      <c r="G114" s="45">
        <v>0</v>
      </c>
      <c r="H114" s="47">
        <v>0</v>
      </c>
      <c r="I114" s="45">
        <v>0</v>
      </c>
      <c r="J114" s="47">
        <v>0</v>
      </c>
      <c r="K114" s="47">
        <v>0</v>
      </c>
      <c r="L114" s="47">
        <v>0</v>
      </c>
      <c r="M114" s="45">
        <v>0</v>
      </c>
      <c r="N114" s="45"/>
    </row>
    <row r="115" spans="1:14" ht="12">
      <c r="A115" s="46" t="s">
        <v>139</v>
      </c>
      <c r="B115" s="47"/>
      <c r="C115" s="47">
        <v>0</v>
      </c>
      <c r="D115" s="47">
        <v>0</v>
      </c>
      <c r="E115" s="45">
        <v>0</v>
      </c>
      <c r="F115" s="47">
        <v>0</v>
      </c>
      <c r="G115" s="45">
        <v>0</v>
      </c>
      <c r="H115" s="47">
        <v>0</v>
      </c>
      <c r="I115" s="45">
        <v>0</v>
      </c>
      <c r="J115" s="47">
        <v>0</v>
      </c>
      <c r="K115" s="47">
        <v>0</v>
      </c>
      <c r="L115" s="47">
        <v>0</v>
      </c>
      <c r="M115" s="45">
        <v>0</v>
      </c>
      <c r="N115" s="45"/>
    </row>
    <row r="116" spans="1:14" ht="12">
      <c r="A116" s="46" t="s">
        <v>67</v>
      </c>
      <c r="B116" s="47"/>
      <c r="C116" s="47">
        <v>0</v>
      </c>
      <c r="D116" s="47">
        <v>0</v>
      </c>
      <c r="E116" s="45">
        <v>0</v>
      </c>
      <c r="F116" s="47">
        <v>0</v>
      </c>
      <c r="G116" s="45">
        <v>0</v>
      </c>
      <c r="H116" s="47">
        <v>0</v>
      </c>
      <c r="I116" s="45">
        <v>0</v>
      </c>
      <c r="J116" s="47">
        <v>0</v>
      </c>
      <c r="K116" s="47">
        <v>0</v>
      </c>
      <c r="L116" s="47">
        <v>0</v>
      </c>
      <c r="M116" s="45">
        <v>0</v>
      </c>
      <c r="N116" s="45"/>
    </row>
    <row r="117" spans="1:14" ht="12">
      <c r="A117" s="40" t="s">
        <v>140</v>
      </c>
      <c r="B117" s="47">
        <v>111817.90416666666</v>
      </c>
      <c r="C117" s="47">
        <v>105741.19416666665</v>
      </c>
      <c r="D117" s="47">
        <v>108382.96416666667</v>
      </c>
      <c r="E117" s="45">
        <v>108692.28416666666</v>
      </c>
      <c r="F117" s="47">
        <v>108191.22416666665</v>
      </c>
      <c r="G117" s="45">
        <v>117653.52416666666</v>
      </c>
      <c r="H117" s="47">
        <v>115997.92416666665</v>
      </c>
      <c r="I117" s="45">
        <v>107234.51416666668</v>
      </c>
      <c r="J117" s="47">
        <v>113107.68416666667</v>
      </c>
      <c r="K117" s="47">
        <v>123900.48416666666</v>
      </c>
      <c r="L117" s="47">
        <v>102811.01416666666</v>
      </c>
      <c r="M117" s="45">
        <v>106315.73416666665</v>
      </c>
      <c r="N117" s="45">
        <f t="shared" si="1"/>
        <v>1329846.45</v>
      </c>
    </row>
    <row r="118" spans="2:14" ht="12">
      <c r="B118" s="47"/>
      <c r="C118" s="47">
        <v>0</v>
      </c>
      <c r="D118" s="47">
        <v>0</v>
      </c>
      <c r="E118" s="45">
        <v>0</v>
      </c>
      <c r="F118" s="47">
        <v>0</v>
      </c>
      <c r="G118" s="45">
        <v>0</v>
      </c>
      <c r="H118" s="47">
        <v>0</v>
      </c>
      <c r="I118" s="45">
        <v>0</v>
      </c>
      <c r="J118" s="47">
        <v>0</v>
      </c>
      <c r="K118" s="47">
        <v>0</v>
      </c>
      <c r="L118" s="47">
        <v>0</v>
      </c>
      <c r="M118" s="45">
        <v>0</v>
      </c>
      <c r="N118" s="45"/>
    </row>
    <row r="119" spans="1:14" ht="12">
      <c r="A119" s="40" t="s">
        <v>141</v>
      </c>
      <c r="B119" s="47">
        <v>2310.98</v>
      </c>
      <c r="C119" s="47">
        <v>2233.24</v>
      </c>
      <c r="D119" s="47">
        <v>2267.04</v>
      </c>
      <c r="E119" s="45">
        <v>2270.99</v>
      </c>
      <c r="F119" s="47">
        <v>2264.58</v>
      </c>
      <c r="G119" s="45">
        <v>2385.64</v>
      </c>
      <c r="H119" s="47">
        <v>2364.46</v>
      </c>
      <c r="I119" s="45">
        <v>2252.34</v>
      </c>
      <c r="J119" s="47">
        <v>2327.48</v>
      </c>
      <c r="K119" s="47">
        <v>2465.56</v>
      </c>
      <c r="L119" s="47">
        <v>2195.75</v>
      </c>
      <c r="M119" s="45">
        <v>2240.59</v>
      </c>
      <c r="N119" s="45">
        <f t="shared" si="1"/>
        <v>27578.65</v>
      </c>
    </row>
    <row r="120" spans="1:14" ht="12">
      <c r="A120" s="40" t="s">
        <v>142</v>
      </c>
      <c r="B120" s="47">
        <v>1576.84</v>
      </c>
      <c r="C120" s="47">
        <v>1576.84</v>
      </c>
      <c r="D120" s="47">
        <v>1576.84</v>
      </c>
      <c r="E120" s="45">
        <v>1576.84</v>
      </c>
      <c r="F120" s="47">
        <v>1576.84</v>
      </c>
      <c r="G120" s="45">
        <v>1576.84</v>
      </c>
      <c r="H120" s="47">
        <v>1576.84</v>
      </c>
      <c r="I120" s="45">
        <v>1576.84</v>
      </c>
      <c r="J120" s="47">
        <v>1576.84</v>
      </c>
      <c r="K120" s="47">
        <v>1576.84</v>
      </c>
      <c r="L120" s="47">
        <v>1576.84</v>
      </c>
      <c r="M120" s="45">
        <v>1576.84</v>
      </c>
      <c r="N120" s="45">
        <f t="shared" si="1"/>
        <v>18922.079999999998</v>
      </c>
    </row>
    <row r="121" spans="2:14" ht="12">
      <c r="B121" s="47">
        <v>0</v>
      </c>
      <c r="C121" s="47">
        <v>0</v>
      </c>
      <c r="D121" s="47">
        <v>0</v>
      </c>
      <c r="E121" s="45">
        <v>0</v>
      </c>
      <c r="F121" s="47">
        <v>0</v>
      </c>
      <c r="G121" s="45">
        <v>0</v>
      </c>
      <c r="H121" s="47">
        <v>0</v>
      </c>
      <c r="I121" s="45">
        <v>0</v>
      </c>
      <c r="J121" s="47">
        <v>0</v>
      </c>
      <c r="K121" s="47">
        <v>0</v>
      </c>
      <c r="L121" s="47">
        <v>0</v>
      </c>
      <c r="M121" s="45">
        <v>0</v>
      </c>
      <c r="N121" s="45"/>
    </row>
    <row r="122" spans="1:14" ht="12">
      <c r="A122" s="48" t="s">
        <v>143</v>
      </c>
      <c r="B122" s="47">
        <v>115705.72416666665</v>
      </c>
      <c r="C122" s="47">
        <v>109551.27416666666</v>
      </c>
      <c r="D122" s="47">
        <v>112226.84416666666</v>
      </c>
      <c r="E122" s="45">
        <v>112540.11416666667</v>
      </c>
      <c r="F122" s="47">
        <v>112032.64416666665</v>
      </c>
      <c r="G122" s="45">
        <v>121616.00416666665</v>
      </c>
      <c r="H122" s="47">
        <v>119939.22416666665</v>
      </c>
      <c r="I122" s="45">
        <v>111063.69416666667</v>
      </c>
      <c r="J122" s="47">
        <v>117012.00416666667</v>
      </c>
      <c r="K122" s="47">
        <v>127942.88416666666</v>
      </c>
      <c r="L122" s="47">
        <v>106583.60416666666</v>
      </c>
      <c r="M122" s="45">
        <v>110133.16416666664</v>
      </c>
      <c r="N122" s="67">
        <f t="shared" si="1"/>
        <v>1376347.18</v>
      </c>
    </row>
    <row r="123" spans="1:14" ht="12">
      <c r="A123" s="49"/>
      <c r="B123" s="47"/>
      <c r="C123" s="47">
        <v>0</v>
      </c>
      <c r="D123" s="47">
        <v>0</v>
      </c>
      <c r="E123" s="45">
        <v>0</v>
      </c>
      <c r="F123" s="47">
        <v>0</v>
      </c>
      <c r="G123" s="45">
        <v>0</v>
      </c>
      <c r="H123" s="47">
        <v>0</v>
      </c>
      <c r="I123" s="45">
        <v>0</v>
      </c>
      <c r="J123" s="47">
        <v>0</v>
      </c>
      <c r="K123" s="47">
        <v>0</v>
      </c>
      <c r="L123" s="47">
        <v>0</v>
      </c>
      <c r="M123" s="45">
        <v>0</v>
      </c>
      <c r="N123" s="45"/>
    </row>
    <row r="124" spans="1:14" ht="12">
      <c r="A124" s="46" t="s">
        <v>144</v>
      </c>
      <c r="B124" s="47"/>
      <c r="C124" s="47">
        <v>0</v>
      </c>
      <c r="D124" s="47">
        <v>0</v>
      </c>
      <c r="E124" s="45">
        <v>0</v>
      </c>
      <c r="F124" s="47">
        <v>0</v>
      </c>
      <c r="G124" s="45">
        <v>0</v>
      </c>
      <c r="H124" s="47">
        <v>0</v>
      </c>
      <c r="I124" s="45">
        <v>0</v>
      </c>
      <c r="J124" s="47">
        <v>0</v>
      </c>
      <c r="K124" s="47">
        <v>0</v>
      </c>
      <c r="L124" s="47">
        <v>0</v>
      </c>
      <c r="M124" s="45">
        <v>0</v>
      </c>
      <c r="N124" s="45"/>
    </row>
    <row r="125" spans="1:14" ht="12">
      <c r="A125" s="46" t="s">
        <v>127</v>
      </c>
      <c r="B125" s="47"/>
      <c r="C125" s="47">
        <v>0</v>
      </c>
      <c r="D125" s="47">
        <v>0</v>
      </c>
      <c r="E125" s="45">
        <v>0</v>
      </c>
      <c r="F125" s="47">
        <v>0</v>
      </c>
      <c r="G125" s="45">
        <v>0</v>
      </c>
      <c r="H125" s="47">
        <v>0</v>
      </c>
      <c r="I125" s="45">
        <v>0</v>
      </c>
      <c r="J125" s="47">
        <v>0</v>
      </c>
      <c r="K125" s="47">
        <v>0</v>
      </c>
      <c r="L125" s="47">
        <v>0</v>
      </c>
      <c r="M125" s="45">
        <v>0</v>
      </c>
      <c r="N125" s="45"/>
    </row>
    <row r="126" spans="1:14" ht="12">
      <c r="A126" s="40" t="s">
        <v>145</v>
      </c>
      <c r="B126" s="47">
        <v>4589.82</v>
      </c>
      <c r="C126" s="47">
        <v>4589.82</v>
      </c>
      <c r="D126" s="47">
        <v>4589.82</v>
      </c>
      <c r="E126" s="45">
        <v>4589.82</v>
      </c>
      <c r="F126" s="47">
        <v>4589.82</v>
      </c>
      <c r="G126" s="45">
        <v>4589.82</v>
      </c>
      <c r="H126" s="47">
        <v>4589.82</v>
      </c>
      <c r="I126" s="45">
        <v>4589.82</v>
      </c>
      <c r="J126" s="47">
        <v>4589.82</v>
      </c>
      <c r="K126" s="47">
        <v>4589.82</v>
      </c>
      <c r="L126" s="47">
        <v>4589.82</v>
      </c>
      <c r="M126" s="45">
        <v>4589.82</v>
      </c>
      <c r="N126" s="45">
        <f t="shared" si="1"/>
        <v>55077.84</v>
      </c>
    </row>
    <row r="127" spans="2:14" ht="12">
      <c r="B127" s="47"/>
      <c r="C127" s="47">
        <v>0</v>
      </c>
      <c r="D127" s="47">
        <v>0</v>
      </c>
      <c r="E127" s="45">
        <v>0</v>
      </c>
      <c r="F127" s="47">
        <v>0</v>
      </c>
      <c r="G127" s="45">
        <v>0</v>
      </c>
      <c r="H127" s="47">
        <v>0</v>
      </c>
      <c r="I127" s="45">
        <v>0</v>
      </c>
      <c r="J127" s="47">
        <v>0</v>
      </c>
      <c r="K127" s="47">
        <v>0</v>
      </c>
      <c r="L127" s="47">
        <v>0</v>
      </c>
      <c r="M127" s="45">
        <v>0</v>
      </c>
      <c r="N127" s="45"/>
    </row>
    <row r="128" spans="1:14" ht="12">
      <c r="A128" s="46" t="s">
        <v>67</v>
      </c>
      <c r="B128" s="47"/>
      <c r="C128" s="47">
        <v>0</v>
      </c>
      <c r="D128" s="47">
        <v>0</v>
      </c>
      <c r="E128" s="45">
        <v>0</v>
      </c>
      <c r="F128" s="47">
        <v>0</v>
      </c>
      <c r="G128" s="45">
        <v>0</v>
      </c>
      <c r="H128" s="47">
        <v>0</v>
      </c>
      <c r="I128" s="45">
        <v>0</v>
      </c>
      <c r="J128" s="47">
        <v>0</v>
      </c>
      <c r="K128" s="47">
        <v>0</v>
      </c>
      <c r="L128" s="47">
        <v>0</v>
      </c>
      <c r="M128" s="45">
        <v>0</v>
      </c>
      <c r="N128" s="45"/>
    </row>
    <row r="129" spans="1:14" ht="12">
      <c r="A129" s="40" t="s">
        <v>146</v>
      </c>
      <c r="B129" s="47">
        <v>669854.6</v>
      </c>
      <c r="C129" s="47">
        <v>573072.77</v>
      </c>
      <c r="D129" s="47">
        <v>620001.67</v>
      </c>
      <c r="E129" s="45">
        <v>496165.84</v>
      </c>
      <c r="F129" s="47">
        <v>399571.38</v>
      </c>
      <c r="G129" s="45">
        <v>525079.72</v>
      </c>
      <c r="H129" s="47">
        <v>444104.28</v>
      </c>
      <c r="I129" s="45">
        <v>373793.82</v>
      </c>
      <c r="J129" s="47">
        <v>489731.31</v>
      </c>
      <c r="K129" s="47">
        <v>355343.59</v>
      </c>
      <c r="L129" s="47">
        <v>379553.51</v>
      </c>
      <c r="M129" s="45">
        <v>440751.83</v>
      </c>
      <c r="N129" s="45">
        <f t="shared" si="1"/>
        <v>5767024.319999999</v>
      </c>
    </row>
    <row r="130" spans="2:14" ht="12">
      <c r="B130" s="47"/>
      <c r="C130" s="47">
        <v>0</v>
      </c>
      <c r="D130" s="47">
        <v>0</v>
      </c>
      <c r="E130" s="45">
        <v>0</v>
      </c>
      <c r="F130" s="47">
        <v>0</v>
      </c>
      <c r="G130" s="45">
        <v>0</v>
      </c>
      <c r="H130" s="47">
        <v>0</v>
      </c>
      <c r="I130" s="45">
        <v>0</v>
      </c>
      <c r="J130" s="47">
        <v>0</v>
      </c>
      <c r="K130" s="47">
        <v>0</v>
      </c>
      <c r="L130" s="47">
        <v>0</v>
      </c>
      <c r="M130" s="45">
        <v>0</v>
      </c>
      <c r="N130" s="45"/>
    </row>
    <row r="131" spans="1:14" ht="12">
      <c r="A131" s="40" t="s">
        <v>147</v>
      </c>
      <c r="B131" s="47">
        <v>155.91</v>
      </c>
      <c r="C131" s="47">
        <v>134.69</v>
      </c>
      <c r="D131" s="47">
        <v>144.98</v>
      </c>
      <c r="E131" s="45">
        <v>117.83</v>
      </c>
      <c r="F131" s="47">
        <v>96.65</v>
      </c>
      <c r="G131" s="45">
        <v>124.17</v>
      </c>
      <c r="H131" s="47">
        <v>106.42</v>
      </c>
      <c r="I131" s="45">
        <v>91</v>
      </c>
      <c r="J131" s="47">
        <v>116.42</v>
      </c>
      <c r="K131" s="47">
        <v>86.96</v>
      </c>
      <c r="L131" s="47">
        <v>92.27</v>
      </c>
      <c r="M131" s="45">
        <v>105.68</v>
      </c>
      <c r="N131" s="45">
        <f t="shared" si="1"/>
        <v>1372.98</v>
      </c>
    </row>
    <row r="132" spans="1:14" ht="12">
      <c r="A132" s="40" t="s">
        <v>15</v>
      </c>
      <c r="B132" s="47">
        <v>391.81</v>
      </c>
      <c r="C132" s="47">
        <v>337.1</v>
      </c>
      <c r="D132" s="47">
        <v>363.63</v>
      </c>
      <c r="E132" s="45">
        <v>293.62</v>
      </c>
      <c r="F132" s="47">
        <v>239.01</v>
      </c>
      <c r="G132" s="45">
        <v>309.96</v>
      </c>
      <c r="H132" s="47">
        <v>264.19</v>
      </c>
      <c r="I132" s="45">
        <v>224.44</v>
      </c>
      <c r="J132" s="47">
        <v>289.98</v>
      </c>
      <c r="K132" s="47">
        <v>214.01</v>
      </c>
      <c r="L132" s="47">
        <v>227.69</v>
      </c>
      <c r="M132" s="45">
        <v>262.29</v>
      </c>
      <c r="N132" s="45">
        <f t="shared" si="1"/>
        <v>3417.73</v>
      </c>
    </row>
    <row r="133" spans="2:14" ht="12">
      <c r="B133" s="47"/>
      <c r="C133" s="47">
        <v>0</v>
      </c>
      <c r="D133" s="47">
        <v>0</v>
      </c>
      <c r="E133" s="45">
        <v>0</v>
      </c>
      <c r="F133" s="47">
        <v>0</v>
      </c>
      <c r="G133" s="45">
        <v>0</v>
      </c>
      <c r="H133" s="47">
        <v>0</v>
      </c>
      <c r="I133" s="45">
        <v>0</v>
      </c>
      <c r="J133" s="47">
        <v>0</v>
      </c>
      <c r="K133" s="47">
        <v>0</v>
      </c>
      <c r="L133" s="47">
        <v>0</v>
      </c>
      <c r="M133" s="45">
        <v>0</v>
      </c>
      <c r="N133" s="45"/>
    </row>
    <row r="134" spans="1:14" ht="12">
      <c r="A134" s="46" t="s">
        <v>62</v>
      </c>
      <c r="B134" s="47"/>
      <c r="C134" s="47">
        <v>0</v>
      </c>
      <c r="D134" s="47">
        <v>0</v>
      </c>
      <c r="E134" s="45">
        <v>0</v>
      </c>
      <c r="F134" s="47">
        <v>0</v>
      </c>
      <c r="G134" s="45">
        <v>0</v>
      </c>
      <c r="H134" s="47">
        <v>0</v>
      </c>
      <c r="I134" s="45">
        <v>0</v>
      </c>
      <c r="J134" s="47">
        <v>0</v>
      </c>
      <c r="K134" s="47">
        <v>0</v>
      </c>
      <c r="L134" s="47">
        <v>0</v>
      </c>
      <c r="M134" s="45">
        <v>0</v>
      </c>
      <c r="N134" s="45"/>
    </row>
    <row r="135" spans="1:14" ht="12">
      <c r="A135" s="40" t="s">
        <v>148</v>
      </c>
      <c r="B135" s="47">
        <v>626.62</v>
      </c>
      <c r="C135" s="47">
        <v>539.52</v>
      </c>
      <c r="D135" s="47">
        <v>581.75</v>
      </c>
      <c r="E135" s="45">
        <v>470.3</v>
      </c>
      <c r="F135" s="47">
        <v>383.37</v>
      </c>
      <c r="G135" s="45">
        <v>496.32</v>
      </c>
      <c r="H135" s="47">
        <v>423.45</v>
      </c>
      <c r="I135" s="45">
        <v>360.17</v>
      </c>
      <c r="J135" s="47">
        <v>464.51</v>
      </c>
      <c r="K135" s="47">
        <v>343.57</v>
      </c>
      <c r="L135" s="47">
        <v>365.35</v>
      </c>
      <c r="M135" s="45">
        <v>420.43</v>
      </c>
      <c r="N135" s="45">
        <f t="shared" si="1"/>
        <v>5475.360000000001</v>
      </c>
    </row>
    <row r="136" spans="1:14" ht="12">
      <c r="A136" s="40" t="s">
        <v>149</v>
      </c>
      <c r="B136" s="47">
        <v>626.62</v>
      </c>
      <c r="C136" s="47">
        <v>539.52</v>
      </c>
      <c r="D136" s="47">
        <v>581.75</v>
      </c>
      <c r="E136" s="45">
        <v>470.3</v>
      </c>
      <c r="F136" s="47">
        <v>383.37</v>
      </c>
      <c r="G136" s="45">
        <v>496.32</v>
      </c>
      <c r="H136" s="47">
        <v>423.45</v>
      </c>
      <c r="I136" s="45">
        <v>360.17</v>
      </c>
      <c r="J136" s="47">
        <v>464.51</v>
      </c>
      <c r="K136" s="47">
        <v>343.57</v>
      </c>
      <c r="L136" s="47">
        <v>365.35</v>
      </c>
      <c r="M136" s="45">
        <v>420.43</v>
      </c>
      <c r="N136" s="45">
        <f t="shared" si="1"/>
        <v>5475.360000000001</v>
      </c>
    </row>
    <row r="137" spans="2:14" ht="12">
      <c r="B137" s="47"/>
      <c r="C137" s="47">
        <v>0</v>
      </c>
      <c r="D137" s="47">
        <v>0</v>
      </c>
      <c r="E137" s="45">
        <v>0</v>
      </c>
      <c r="F137" s="47">
        <v>0</v>
      </c>
      <c r="G137" s="45">
        <v>0</v>
      </c>
      <c r="H137" s="47">
        <v>0</v>
      </c>
      <c r="I137" s="45">
        <v>0</v>
      </c>
      <c r="J137" s="47">
        <v>0</v>
      </c>
      <c r="K137" s="47">
        <v>0</v>
      </c>
      <c r="L137" s="47">
        <v>0</v>
      </c>
      <c r="M137" s="45">
        <v>0</v>
      </c>
      <c r="N137" s="45"/>
    </row>
    <row r="138" spans="1:14" ht="12">
      <c r="A138" s="48" t="s">
        <v>150</v>
      </c>
      <c r="B138" s="47">
        <v>676245.38</v>
      </c>
      <c r="C138" s="47">
        <v>579213.42</v>
      </c>
      <c r="D138" s="47">
        <v>626263.6</v>
      </c>
      <c r="E138" s="45">
        <v>502107.71</v>
      </c>
      <c r="F138" s="47">
        <v>405263.6</v>
      </c>
      <c r="G138" s="45">
        <v>531096.31</v>
      </c>
      <c r="H138" s="47">
        <v>449911.61</v>
      </c>
      <c r="I138" s="45">
        <v>379419.42</v>
      </c>
      <c r="J138" s="47">
        <v>495656.55</v>
      </c>
      <c r="K138" s="47">
        <v>360921.52</v>
      </c>
      <c r="L138" s="47">
        <v>385193.99</v>
      </c>
      <c r="M138" s="45">
        <v>446550.48</v>
      </c>
      <c r="N138" s="67">
        <f t="shared" si="1"/>
        <v>5837843.59</v>
      </c>
    </row>
    <row r="139" spans="1:14" ht="12">
      <c r="A139" s="49"/>
      <c r="B139" s="47"/>
      <c r="C139" s="47">
        <v>0</v>
      </c>
      <c r="D139" s="47">
        <v>0</v>
      </c>
      <c r="E139" s="45">
        <v>0</v>
      </c>
      <c r="F139" s="47">
        <v>0</v>
      </c>
      <c r="G139" s="45">
        <v>0</v>
      </c>
      <c r="H139" s="47">
        <v>0</v>
      </c>
      <c r="I139" s="45">
        <v>0</v>
      </c>
      <c r="J139" s="47">
        <v>0</v>
      </c>
      <c r="K139" s="47">
        <v>0</v>
      </c>
      <c r="L139" s="47">
        <v>0</v>
      </c>
      <c r="M139" s="45">
        <v>0</v>
      </c>
      <c r="N139" s="45"/>
    </row>
    <row r="140" spans="1:14" ht="12">
      <c r="A140" s="46" t="s">
        <v>151</v>
      </c>
      <c r="B140" s="47"/>
      <c r="C140" s="47">
        <v>0</v>
      </c>
      <c r="D140" s="47">
        <v>0</v>
      </c>
      <c r="E140" s="45">
        <v>0</v>
      </c>
      <c r="F140" s="47">
        <v>0</v>
      </c>
      <c r="G140" s="45">
        <v>0</v>
      </c>
      <c r="H140" s="47">
        <v>0</v>
      </c>
      <c r="I140" s="45">
        <v>0</v>
      </c>
      <c r="J140" s="47">
        <v>0</v>
      </c>
      <c r="K140" s="47">
        <v>0</v>
      </c>
      <c r="L140" s="47">
        <v>0</v>
      </c>
      <c r="M140" s="45">
        <v>0</v>
      </c>
      <c r="N140" s="45"/>
    </row>
    <row r="141" spans="1:14" ht="12">
      <c r="A141" s="46" t="s">
        <v>67</v>
      </c>
      <c r="B141" s="47"/>
      <c r="C141" s="47">
        <v>0</v>
      </c>
      <c r="D141" s="47">
        <v>0</v>
      </c>
      <c r="E141" s="45">
        <v>0</v>
      </c>
      <c r="F141" s="47">
        <v>0</v>
      </c>
      <c r="G141" s="45">
        <v>0</v>
      </c>
      <c r="H141" s="47">
        <v>0</v>
      </c>
      <c r="I141" s="45">
        <v>0</v>
      </c>
      <c r="J141" s="47">
        <v>0</v>
      </c>
      <c r="K141" s="47">
        <v>0</v>
      </c>
      <c r="L141" s="47">
        <v>0</v>
      </c>
      <c r="M141" s="45">
        <v>0</v>
      </c>
      <c r="N141" s="45"/>
    </row>
    <row r="142" spans="1:14" ht="12">
      <c r="A142" s="40" t="s">
        <v>152</v>
      </c>
      <c r="B142" s="47">
        <v>591344.08</v>
      </c>
      <c r="C142" s="47">
        <v>698009.31</v>
      </c>
      <c r="D142" s="47">
        <v>773935.33</v>
      </c>
      <c r="E142" s="45">
        <v>815458.58</v>
      </c>
      <c r="F142" s="47">
        <v>642540.28</v>
      </c>
      <c r="G142" s="45">
        <v>636941.13</v>
      </c>
      <c r="H142" s="47">
        <v>625162.11</v>
      </c>
      <c r="I142" s="45">
        <v>480361.59</v>
      </c>
      <c r="J142" s="47">
        <v>699867.34</v>
      </c>
      <c r="K142" s="47">
        <v>587755.24</v>
      </c>
      <c r="L142" s="47">
        <v>708405.48</v>
      </c>
      <c r="M142" s="45">
        <v>827060.12</v>
      </c>
      <c r="N142" s="45">
        <f aca="true" t="shared" si="2" ref="N142:N202">SUM(B142:M142)</f>
        <v>8086840.590000001</v>
      </c>
    </row>
    <row r="143" spans="2:14" ht="12">
      <c r="B143" s="47"/>
      <c r="C143" s="47">
        <v>0</v>
      </c>
      <c r="D143" s="47">
        <v>0</v>
      </c>
      <c r="E143" s="45">
        <v>0</v>
      </c>
      <c r="F143" s="47">
        <v>0</v>
      </c>
      <c r="G143" s="45">
        <v>0</v>
      </c>
      <c r="H143" s="47">
        <v>0</v>
      </c>
      <c r="I143" s="45">
        <v>0</v>
      </c>
      <c r="J143" s="47">
        <v>0</v>
      </c>
      <c r="K143" s="47">
        <v>0</v>
      </c>
      <c r="L143" s="47">
        <v>0</v>
      </c>
      <c r="M143" s="45">
        <v>0</v>
      </c>
      <c r="N143" s="45"/>
    </row>
    <row r="144" spans="1:14" ht="12">
      <c r="A144" s="40" t="s">
        <v>153</v>
      </c>
      <c r="B144" s="47">
        <v>231931.64</v>
      </c>
      <c r="C144" s="47">
        <v>278128.5</v>
      </c>
      <c r="D144" s="47">
        <v>311012.18</v>
      </c>
      <c r="E144" s="45">
        <v>328995.96</v>
      </c>
      <c r="F144" s="47">
        <v>254104.78</v>
      </c>
      <c r="G144" s="45">
        <v>251679.78</v>
      </c>
      <c r="H144" s="47">
        <v>246578.29</v>
      </c>
      <c r="I144" s="45">
        <v>184562.16</v>
      </c>
      <c r="J144" s="47">
        <v>278236</v>
      </c>
      <c r="K144" s="47">
        <v>230377.3</v>
      </c>
      <c r="L144" s="47">
        <v>282631.1</v>
      </c>
      <c r="M144" s="45">
        <v>334020.61</v>
      </c>
      <c r="N144" s="45">
        <f t="shared" si="2"/>
        <v>3212258.3</v>
      </c>
    </row>
    <row r="145" spans="2:14" ht="12">
      <c r="B145" s="47"/>
      <c r="C145" s="47">
        <v>0</v>
      </c>
      <c r="D145" s="47">
        <v>0</v>
      </c>
      <c r="E145" s="45">
        <v>0</v>
      </c>
      <c r="F145" s="47">
        <v>0</v>
      </c>
      <c r="G145" s="45">
        <v>0</v>
      </c>
      <c r="H145" s="47">
        <v>0</v>
      </c>
      <c r="I145" s="45">
        <v>0</v>
      </c>
      <c r="J145" s="47">
        <v>0</v>
      </c>
      <c r="K145" s="47">
        <v>0</v>
      </c>
      <c r="L145" s="47">
        <v>0</v>
      </c>
      <c r="M145" s="45">
        <v>0</v>
      </c>
      <c r="N145" s="45"/>
    </row>
    <row r="146" spans="1:14" ht="12">
      <c r="A146" s="46" t="s">
        <v>62</v>
      </c>
      <c r="B146" s="47"/>
      <c r="C146" s="47">
        <v>0</v>
      </c>
      <c r="D146" s="47">
        <v>0</v>
      </c>
      <c r="E146" s="45">
        <v>0</v>
      </c>
      <c r="F146" s="47">
        <v>0</v>
      </c>
      <c r="G146" s="45">
        <v>0</v>
      </c>
      <c r="H146" s="47">
        <v>0</v>
      </c>
      <c r="I146" s="45">
        <v>0</v>
      </c>
      <c r="J146" s="47">
        <v>0</v>
      </c>
      <c r="K146" s="47">
        <v>0</v>
      </c>
      <c r="L146" s="47">
        <v>0</v>
      </c>
      <c r="M146" s="45">
        <v>0</v>
      </c>
      <c r="N146" s="45"/>
    </row>
    <row r="147" spans="1:14" ht="12">
      <c r="A147" s="40" t="s">
        <v>154</v>
      </c>
      <c r="B147" s="47">
        <v>21215.33</v>
      </c>
      <c r="C147" s="47">
        <v>24128.34</v>
      </c>
      <c r="D147" s="47">
        <v>26201.87</v>
      </c>
      <c r="E147" s="45">
        <v>27335.87</v>
      </c>
      <c r="F147" s="47">
        <v>22613.49</v>
      </c>
      <c r="G147" s="45">
        <v>22460.58</v>
      </c>
      <c r="H147" s="47">
        <v>22138.9</v>
      </c>
      <c r="I147" s="45">
        <v>18038.35</v>
      </c>
      <c r="J147" s="47">
        <v>24325.15</v>
      </c>
      <c r="K147" s="47">
        <v>21117.32</v>
      </c>
      <c r="L147" s="47">
        <v>24412.26</v>
      </c>
      <c r="M147" s="45">
        <v>27652.71</v>
      </c>
      <c r="N147" s="45">
        <f t="shared" si="2"/>
        <v>281640.17</v>
      </c>
    </row>
    <row r="148" spans="1:14" ht="12">
      <c r="A148" s="40" t="s">
        <v>155</v>
      </c>
      <c r="B148" s="47">
        <v>2099.1</v>
      </c>
      <c r="C148" s="47">
        <v>2695.99</v>
      </c>
      <c r="D148" s="47">
        <v>3120.87</v>
      </c>
      <c r="E148" s="45">
        <v>3353.23</v>
      </c>
      <c r="F148" s="47">
        <v>2385.59</v>
      </c>
      <c r="G148" s="45">
        <v>2354.26</v>
      </c>
      <c r="H148" s="47">
        <v>2288.35</v>
      </c>
      <c r="I148" s="45">
        <v>1512.94</v>
      </c>
      <c r="J148" s="47">
        <v>2671.5</v>
      </c>
      <c r="K148" s="47">
        <v>2079.02</v>
      </c>
      <c r="L148" s="47">
        <v>2754.17</v>
      </c>
      <c r="M148" s="45">
        <v>3418.15</v>
      </c>
      <c r="N148" s="45">
        <f t="shared" si="2"/>
        <v>30733.17</v>
      </c>
    </row>
    <row r="149" spans="1:14" ht="12">
      <c r="A149" s="40" t="s">
        <v>156</v>
      </c>
      <c r="B149" s="47">
        <v>59008.89</v>
      </c>
      <c r="C149" s="47">
        <v>66185.3</v>
      </c>
      <c r="D149" s="47">
        <v>71293.58</v>
      </c>
      <c r="E149" s="45">
        <v>74087.26</v>
      </c>
      <c r="F149" s="47">
        <v>62453.35</v>
      </c>
      <c r="G149" s="45">
        <v>62076.64</v>
      </c>
      <c r="H149" s="47">
        <v>61284.16</v>
      </c>
      <c r="I149" s="45">
        <v>50987.73</v>
      </c>
      <c r="J149" s="47">
        <v>66864.59</v>
      </c>
      <c r="K149" s="47">
        <v>58767.43</v>
      </c>
      <c r="L149" s="47">
        <v>66884.75</v>
      </c>
      <c r="M149" s="45">
        <v>74867.81</v>
      </c>
      <c r="N149" s="45">
        <f t="shared" si="2"/>
        <v>774761.49</v>
      </c>
    </row>
    <row r="150" spans="1:14" ht="12">
      <c r="A150" s="40" t="s">
        <v>157</v>
      </c>
      <c r="B150" s="47">
        <v>249.27</v>
      </c>
      <c r="C150" s="47">
        <v>329.39</v>
      </c>
      <c r="D150" s="47">
        <v>386.42</v>
      </c>
      <c r="E150" s="45">
        <v>417.61</v>
      </c>
      <c r="F150" s="47">
        <v>287.73</v>
      </c>
      <c r="G150" s="45">
        <v>283.52</v>
      </c>
      <c r="H150" s="47">
        <v>274.67</v>
      </c>
      <c r="I150" s="45">
        <v>171.52</v>
      </c>
      <c r="J150" s="47">
        <v>325.17</v>
      </c>
      <c r="K150" s="47">
        <v>246.57</v>
      </c>
      <c r="L150" s="47">
        <v>337.2</v>
      </c>
      <c r="M150" s="45">
        <v>426.33</v>
      </c>
      <c r="N150" s="45">
        <f t="shared" si="2"/>
        <v>3735.4</v>
      </c>
    </row>
    <row r="151" spans="1:14" ht="12">
      <c r="A151" s="40" t="s">
        <v>158</v>
      </c>
      <c r="B151" s="47">
        <v>2055.71</v>
      </c>
      <c r="C151" s="47">
        <v>2432.05</v>
      </c>
      <c r="D151" s="47">
        <v>2699.94</v>
      </c>
      <c r="E151" s="45">
        <v>2846.45</v>
      </c>
      <c r="F151" s="47">
        <v>2236.34</v>
      </c>
      <c r="G151" s="45">
        <v>2216.59</v>
      </c>
      <c r="H151" s="47">
        <v>2175.03</v>
      </c>
      <c r="I151" s="45">
        <v>1665.02</v>
      </c>
      <c r="J151" s="47">
        <v>2437.72</v>
      </c>
      <c r="K151" s="47">
        <v>2043.04</v>
      </c>
      <c r="L151" s="47">
        <v>2468.73</v>
      </c>
      <c r="M151" s="45">
        <v>2887.38</v>
      </c>
      <c r="N151" s="45">
        <f t="shared" si="2"/>
        <v>28164.000000000004</v>
      </c>
    </row>
    <row r="152" spans="1:14" ht="12">
      <c r="A152" s="40" t="s">
        <v>159</v>
      </c>
      <c r="B152" s="47">
        <v>2568.04</v>
      </c>
      <c r="C152" s="47">
        <v>3038.18</v>
      </c>
      <c r="D152" s="47">
        <v>3372.83</v>
      </c>
      <c r="E152" s="45">
        <v>3555.85</v>
      </c>
      <c r="F152" s="47">
        <v>2793.69</v>
      </c>
      <c r="G152" s="45">
        <v>2769.01</v>
      </c>
      <c r="H152" s="47">
        <v>2717.1</v>
      </c>
      <c r="I152" s="45">
        <v>2079.98</v>
      </c>
      <c r="J152" s="47">
        <v>3045.26</v>
      </c>
      <c r="K152" s="47">
        <v>2552.22</v>
      </c>
      <c r="L152" s="47">
        <v>3084</v>
      </c>
      <c r="M152" s="45">
        <v>3606.99</v>
      </c>
      <c r="N152" s="45">
        <f t="shared" si="2"/>
        <v>35183.149999999994</v>
      </c>
    </row>
    <row r="153" spans="1:14" ht="12">
      <c r="A153" s="40" t="s">
        <v>160</v>
      </c>
      <c r="B153" s="47">
        <v>1988.31</v>
      </c>
      <c r="C153" s="47">
        <v>2314.06</v>
      </c>
      <c r="D153" s="47">
        <v>2545.93</v>
      </c>
      <c r="E153" s="45">
        <v>2672.74</v>
      </c>
      <c r="F153" s="47">
        <v>2144.66</v>
      </c>
      <c r="G153" s="45">
        <v>2127.56</v>
      </c>
      <c r="H153" s="47">
        <v>2091.59</v>
      </c>
      <c r="I153" s="45">
        <v>1644.11</v>
      </c>
      <c r="J153" s="47">
        <v>2324.99</v>
      </c>
      <c r="K153" s="47">
        <v>1977.35</v>
      </c>
      <c r="L153" s="47">
        <v>2345.81</v>
      </c>
      <c r="M153" s="45">
        <v>2708.17</v>
      </c>
      <c r="N153" s="45">
        <f t="shared" si="2"/>
        <v>26885.28</v>
      </c>
    </row>
    <row r="154" spans="1:14" ht="12">
      <c r="A154" s="40" t="s">
        <v>161</v>
      </c>
      <c r="B154" s="47">
        <v>625.69</v>
      </c>
      <c r="C154" s="47">
        <v>873.08</v>
      </c>
      <c r="D154" s="47">
        <v>1049.17</v>
      </c>
      <c r="E154" s="45">
        <v>1145.47</v>
      </c>
      <c r="F154" s="47">
        <v>744.43</v>
      </c>
      <c r="G154" s="45">
        <v>731.45</v>
      </c>
      <c r="H154" s="47">
        <v>704.13</v>
      </c>
      <c r="I154" s="45">
        <v>389.8</v>
      </c>
      <c r="J154" s="47">
        <v>855.88</v>
      </c>
      <c r="K154" s="47">
        <v>617.37</v>
      </c>
      <c r="L154" s="47">
        <v>897.19</v>
      </c>
      <c r="M154" s="45">
        <v>1172.38</v>
      </c>
      <c r="N154" s="45">
        <f t="shared" si="2"/>
        <v>9806.04</v>
      </c>
    </row>
    <row r="155" spans="1:14" ht="12">
      <c r="A155" s="40" t="s">
        <v>162</v>
      </c>
      <c r="B155" s="47">
        <v>10489.14</v>
      </c>
      <c r="C155" s="47">
        <v>12225.33</v>
      </c>
      <c r="D155" s="47">
        <v>13461.19</v>
      </c>
      <c r="E155" s="45">
        <v>14137.06</v>
      </c>
      <c r="F155" s="47">
        <v>11322.46</v>
      </c>
      <c r="G155" s="45">
        <v>11231.32</v>
      </c>
      <c r="H155" s="47">
        <v>11039.6</v>
      </c>
      <c r="I155" s="45">
        <v>8657.76</v>
      </c>
      <c r="J155" s="47">
        <v>12280.48</v>
      </c>
      <c r="K155" s="47">
        <v>10430.72</v>
      </c>
      <c r="L155" s="47">
        <v>12394.55</v>
      </c>
      <c r="M155" s="45">
        <v>14325.9</v>
      </c>
      <c r="N155" s="45">
        <f t="shared" si="2"/>
        <v>141995.51</v>
      </c>
    </row>
    <row r="156" spans="2:14" ht="12">
      <c r="B156" s="47"/>
      <c r="C156" s="47">
        <v>0</v>
      </c>
      <c r="D156" s="47">
        <v>0</v>
      </c>
      <c r="E156" s="45">
        <v>0</v>
      </c>
      <c r="F156" s="47">
        <v>0</v>
      </c>
      <c r="G156" s="45">
        <v>0</v>
      </c>
      <c r="H156" s="47">
        <v>0</v>
      </c>
      <c r="I156" s="45">
        <v>0</v>
      </c>
      <c r="J156" s="47">
        <v>0</v>
      </c>
      <c r="K156" s="47">
        <v>0</v>
      </c>
      <c r="L156" s="47">
        <v>0</v>
      </c>
      <c r="M156" s="45">
        <v>0</v>
      </c>
      <c r="N156" s="45"/>
    </row>
    <row r="157" spans="1:14" ht="12">
      <c r="A157" s="48" t="s">
        <v>163</v>
      </c>
      <c r="B157" s="47">
        <v>923575.2</v>
      </c>
      <c r="C157" s="47">
        <v>1090359.53</v>
      </c>
      <c r="D157" s="47">
        <v>1209079.31</v>
      </c>
      <c r="E157" s="45">
        <v>1274006.08</v>
      </c>
      <c r="F157" s="47">
        <v>1003626.8</v>
      </c>
      <c r="G157" s="45">
        <v>994871.84</v>
      </c>
      <c r="H157" s="47">
        <v>976453.93</v>
      </c>
      <c r="I157" s="45">
        <v>750070.96</v>
      </c>
      <c r="J157" s="47">
        <v>1093234.08</v>
      </c>
      <c r="K157" s="47">
        <v>917963.58</v>
      </c>
      <c r="L157" s="47">
        <v>1106615.24</v>
      </c>
      <c r="M157" s="45">
        <v>1292146.55</v>
      </c>
      <c r="N157" s="67">
        <f t="shared" si="2"/>
        <v>12632003.100000001</v>
      </c>
    </row>
    <row r="158" spans="1:14" ht="12">
      <c r="A158" s="49"/>
      <c r="B158" s="47"/>
      <c r="C158" s="47">
        <v>0</v>
      </c>
      <c r="D158" s="47">
        <v>0</v>
      </c>
      <c r="E158" s="45">
        <v>0</v>
      </c>
      <c r="F158" s="47">
        <v>0</v>
      </c>
      <c r="G158" s="45">
        <v>0</v>
      </c>
      <c r="H158" s="47">
        <v>0</v>
      </c>
      <c r="I158" s="45">
        <v>0</v>
      </c>
      <c r="J158" s="47">
        <v>0</v>
      </c>
      <c r="K158" s="47">
        <v>0</v>
      </c>
      <c r="L158" s="47">
        <v>0</v>
      </c>
      <c r="M158" s="45">
        <v>0</v>
      </c>
      <c r="N158" s="45"/>
    </row>
    <row r="159" spans="1:14" ht="12">
      <c r="A159" s="46" t="s">
        <v>164</v>
      </c>
      <c r="B159" s="47"/>
      <c r="C159" s="47">
        <v>0</v>
      </c>
      <c r="D159" s="47">
        <v>0</v>
      </c>
      <c r="E159" s="45">
        <v>0</v>
      </c>
      <c r="F159" s="47">
        <v>0</v>
      </c>
      <c r="G159" s="45">
        <v>0</v>
      </c>
      <c r="H159" s="47">
        <v>0</v>
      </c>
      <c r="I159" s="45">
        <v>0</v>
      </c>
      <c r="J159" s="47">
        <v>0</v>
      </c>
      <c r="K159" s="47">
        <v>0</v>
      </c>
      <c r="L159" s="47">
        <v>0</v>
      </c>
      <c r="M159" s="45">
        <v>0</v>
      </c>
      <c r="N159" s="45"/>
    </row>
    <row r="160" spans="1:14" ht="12">
      <c r="A160" s="46" t="s">
        <v>127</v>
      </c>
      <c r="B160" s="47"/>
      <c r="C160" s="47">
        <v>0</v>
      </c>
      <c r="D160" s="47">
        <v>0</v>
      </c>
      <c r="E160" s="45">
        <v>0</v>
      </c>
      <c r="F160" s="47">
        <v>0</v>
      </c>
      <c r="G160" s="45">
        <v>0</v>
      </c>
      <c r="H160" s="47">
        <v>0</v>
      </c>
      <c r="I160" s="45">
        <v>0</v>
      </c>
      <c r="J160" s="47">
        <v>0</v>
      </c>
      <c r="K160" s="47">
        <v>0</v>
      </c>
      <c r="L160" s="47">
        <v>0</v>
      </c>
      <c r="M160" s="45">
        <v>0</v>
      </c>
      <c r="N160" s="45"/>
    </row>
    <row r="161" spans="1:14" ht="12">
      <c r="A161" s="40" t="s">
        <v>247</v>
      </c>
      <c r="B161" s="47">
        <v>296.17</v>
      </c>
      <c r="C161" s="47">
        <v>296.17</v>
      </c>
      <c r="D161" s="47">
        <v>296.17</v>
      </c>
      <c r="E161" s="45">
        <v>296.17</v>
      </c>
      <c r="F161" s="47">
        <v>296.17</v>
      </c>
      <c r="G161" s="45">
        <v>296.17</v>
      </c>
      <c r="H161" s="47">
        <v>296.17</v>
      </c>
      <c r="I161" s="45">
        <v>296.17</v>
      </c>
      <c r="J161" s="47">
        <v>296.17</v>
      </c>
      <c r="K161" s="47">
        <v>296.17</v>
      </c>
      <c r="L161" s="47">
        <v>296.17</v>
      </c>
      <c r="M161" s="45">
        <v>296.17</v>
      </c>
      <c r="N161" s="45">
        <f t="shared" si="2"/>
        <v>3554.0400000000004</v>
      </c>
    </row>
    <row r="162" spans="2:14" ht="12">
      <c r="B162" s="47"/>
      <c r="C162" s="47">
        <v>0</v>
      </c>
      <c r="D162" s="47">
        <v>0</v>
      </c>
      <c r="E162" s="45">
        <v>0</v>
      </c>
      <c r="F162" s="47">
        <v>0</v>
      </c>
      <c r="G162" s="45">
        <v>0</v>
      </c>
      <c r="H162" s="47">
        <v>0</v>
      </c>
      <c r="I162" s="45">
        <v>0</v>
      </c>
      <c r="J162" s="47">
        <v>0</v>
      </c>
      <c r="K162" s="47">
        <v>0</v>
      </c>
      <c r="L162" s="47">
        <v>0</v>
      </c>
      <c r="M162" s="45">
        <v>0</v>
      </c>
      <c r="N162" s="45"/>
    </row>
    <row r="163" spans="1:14" ht="12">
      <c r="A163" s="46" t="s">
        <v>67</v>
      </c>
      <c r="B163" s="47"/>
      <c r="C163" s="47">
        <v>0</v>
      </c>
      <c r="D163" s="47">
        <v>0</v>
      </c>
      <c r="E163" s="45">
        <v>0</v>
      </c>
      <c r="F163" s="47">
        <v>0</v>
      </c>
      <c r="G163" s="45">
        <v>0</v>
      </c>
      <c r="H163" s="47">
        <v>0</v>
      </c>
      <c r="I163" s="45">
        <v>0</v>
      </c>
      <c r="J163" s="47">
        <v>0</v>
      </c>
      <c r="K163" s="47">
        <v>0</v>
      </c>
      <c r="L163" s="47">
        <v>0</v>
      </c>
      <c r="M163" s="45">
        <v>0</v>
      </c>
      <c r="N163" s="45"/>
    </row>
    <row r="164" spans="1:14" ht="12">
      <c r="A164" s="40" t="s">
        <v>165</v>
      </c>
      <c r="B164" s="47">
        <v>327470.91</v>
      </c>
      <c r="C164" s="47">
        <v>285672.72</v>
      </c>
      <c r="D164" s="47">
        <v>309872.83</v>
      </c>
      <c r="E164" s="45">
        <v>302474.92</v>
      </c>
      <c r="F164" s="47">
        <v>311759.92</v>
      </c>
      <c r="G164" s="45">
        <v>331160.91</v>
      </c>
      <c r="H164" s="47">
        <v>312932.24</v>
      </c>
      <c r="I164" s="45">
        <v>297327.88</v>
      </c>
      <c r="J164" s="47">
        <v>343138.79</v>
      </c>
      <c r="K164" s="47">
        <v>331991.61</v>
      </c>
      <c r="L164" s="47">
        <v>294481.52</v>
      </c>
      <c r="M164" s="45">
        <v>306465.82</v>
      </c>
      <c r="N164" s="45">
        <f t="shared" si="2"/>
        <v>3754750.0699999994</v>
      </c>
    </row>
    <row r="165" spans="2:14" ht="12">
      <c r="B165" s="47"/>
      <c r="C165" s="47">
        <v>0</v>
      </c>
      <c r="D165" s="47">
        <v>0</v>
      </c>
      <c r="E165" s="45">
        <v>0</v>
      </c>
      <c r="F165" s="47">
        <v>0</v>
      </c>
      <c r="G165" s="45">
        <v>0</v>
      </c>
      <c r="H165" s="47">
        <v>0</v>
      </c>
      <c r="I165" s="45">
        <v>0</v>
      </c>
      <c r="J165" s="47">
        <v>0</v>
      </c>
      <c r="K165" s="47">
        <v>0</v>
      </c>
      <c r="L165" s="47">
        <v>0</v>
      </c>
      <c r="M165" s="45">
        <v>0</v>
      </c>
      <c r="N165" s="45"/>
    </row>
    <row r="166" spans="1:14" ht="12">
      <c r="A166" s="40" t="s">
        <v>166</v>
      </c>
      <c r="B166" s="47">
        <v>1345.3</v>
      </c>
      <c r="C166" s="47">
        <v>1186.18</v>
      </c>
      <c r="D166" s="47">
        <v>1278.31</v>
      </c>
      <c r="E166" s="45">
        <v>1250.14</v>
      </c>
      <c r="F166" s="47">
        <v>1285.49</v>
      </c>
      <c r="G166" s="45">
        <v>1359.34</v>
      </c>
      <c r="H166" s="47">
        <v>1289.95</v>
      </c>
      <c r="I166" s="45">
        <v>1230.55</v>
      </c>
      <c r="J166" s="47">
        <v>1404.94</v>
      </c>
      <c r="K166" s="47">
        <v>1362.51</v>
      </c>
      <c r="L166" s="47">
        <v>1219.72</v>
      </c>
      <c r="M166" s="45">
        <v>1265.34</v>
      </c>
      <c r="N166" s="45">
        <f t="shared" si="2"/>
        <v>15477.77</v>
      </c>
    </row>
    <row r="167" spans="1:14" ht="12">
      <c r="A167" s="40" t="s">
        <v>167</v>
      </c>
      <c r="B167" s="47">
        <v>20038.96</v>
      </c>
      <c r="C167" s="47">
        <v>17629.83</v>
      </c>
      <c r="D167" s="47">
        <v>19024.66</v>
      </c>
      <c r="E167" s="45">
        <v>18598.27</v>
      </c>
      <c r="F167" s="47">
        <v>19133.43</v>
      </c>
      <c r="G167" s="45">
        <v>20251.65</v>
      </c>
      <c r="H167" s="47">
        <v>19201</v>
      </c>
      <c r="I167" s="45">
        <v>18301.61</v>
      </c>
      <c r="J167" s="47">
        <v>20942.02</v>
      </c>
      <c r="K167" s="47">
        <v>20299.52</v>
      </c>
      <c r="L167" s="47">
        <v>18137.55</v>
      </c>
      <c r="M167" s="45">
        <v>18828.29</v>
      </c>
      <c r="N167" s="45">
        <f t="shared" si="2"/>
        <v>230386.78999999995</v>
      </c>
    </row>
    <row r="168" spans="1:14" ht="12">
      <c r="A168" s="40" t="s">
        <v>168</v>
      </c>
      <c r="B168" s="47">
        <v>1848.98</v>
      </c>
      <c r="C168" s="47">
        <v>1612.3</v>
      </c>
      <c r="D168" s="47">
        <v>1749.33</v>
      </c>
      <c r="E168" s="45">
        <v>1707.44</v>
      </c>
      <c r="F168" s="47">
        <v>1760.02</v>
      </c>
      <c r="G168" s="45">
        <v>1869.88</v>
      </c>
      <c r="H168" s="47">
        <v>1766.66</v>
      </c>
      <c r="I168" s="45">
        <v>1678.3</v>
      </c>
      <c r="J168" s="47">
        <v>1937.71</v>
      </c>
      <c r="K168" s="47">
        <v>1874.58</v>
      </c>
      <c r="L168" s="47">
        <v>1662.18</v>
      </c>
      <c r="M168" s="45">
        <v>1730.04</v>
      </c>
      <c r="N168" s="45">
        <f t="shared" si="2"/>
        <v>21197.42</v>
      </c>
    </row>
    <row r="169" spans="2:14" ht="12">
      <c r="B169" s="47"/>
      <c r="C169" s="47"/>
      <c r="D169" s="47"/>
      <c r="E169" s="45"/>
      <c r="F169" s="47"/>
      <c r="G169" s="45"/>
      <c r="H169" s="47"/>
      <c r="I169" s="45"/>
      <c r="J169" s="47"/>
      <c r="K169" s="47"/>
      <c r="L169" s="47"/>
      <c r="M169" s="45"/>
      <c r="N169" s="45"/>
    </row>
    <row r="170" spans="1:14" ht="12">
      <c r="A170" s="46" t="s">
        <v>62</v>
      </c>
      <c r="B170" s="47"/>
      <c r="C170" s="47"/>
      <c r="D170" s="47"/>
      <c r="E170" s="45"/>
      <c r="F170" s="47"/>
      <c r="G170" s="45"/>
      <c r="H170" s="47"/>
      <c r="I170" s="45"/>
      <c r="J170" s="47"/>
      <c r="K170" s="47"/>
      <c r="L170" s="47"/>
      <c r="M170" s="45"/>
      <c r="N170" s="45"/>
    </row>
    <row r="171" spans="1:14" ht="12">
      <c r="A171" s="40" t="s">
        <v>169</v>
      </c>
      <c r="B171" s="47">
        <v>63860.55</v>
      </c>
      <c r="C171" s="47">
        <v>55750.15</v>
      </c>
      <c r="D171" s="47">
        <v>60445.87</v>
      </c>
      <c r="E171" s="45">
        <v>59010.4</v>
      </c>
      <c r="F171" s="47">
        <v>60812.03</v>
      </c>
      <c r="G171" s="45">
        <v>64576.54</v>
      </c>
      <c r="H171" s="47">
        <v>61039.51</v>
      </c>
      <c r="I171" s="45">
        <v>58011.69</v>
      </c>
      <c r="J171" s="47">
        <v>66900.7</v>
      </c>
      <c r="K171" s="47">
        <v>64737.73</v>
      </c>
      <c r="L171" s="47">
        <v>57459.39</v>
      </c>
      <c r="M171" s="45">
        <v>59784.78</v>
      </c>
      <c r="N171" s="45">
        <f t="shared" si="2"/>
        <v>732389.34</v>
      </c>
    </row>
    <row r="172" spans="2:14" ht="12">
      <c r="B172" s="47"/>
      <c r="C172" s="47"/>
      <c r="D172" s="47"/>
      <c r="E172" s="45"/>
      <c r="F172" s="47"/>
      <c r="G172" s="45"/>
      <c r="H172" s="47"/>
      <c r="I172" s="45"/>
      <c r="J172" s="47"/>
      <c r="K172" s="47"/>
      <c r="L172" s="47"/>
      <c r="M172" s="45"/>
      <c r="N172" s="45"/>
    </row>
    <row r="173" spans="1:14" ht="12">
      <c r="A173" s="48" t="s">
        <v>170</v>
      </c>
      <c r="B173" s="47">
        <v>414860.87</v>
      </c>
      <c r="C173" s="47">
        <v>362147.35</v>
      </c>
      <c r="D173" s="47">
        <v>392667.17</v>
      </c>
      <c r="E173" s="45">
        <v>383337.34</v>
      </c>
      <c r="F173" s="47">
        <v>395047.06</v>
      </c>
      <c r="G173" s="45">
        <v>419514.49</v>
      </c>
      <c r="H173" s="47">
        <v>396525.53</v>
      </c>
      <c r="I173" s="45">
        <v>376846.2</v>
      </c>
      <c r="J173" s="47">
        <v>434620.33</v>
      </c>
      <c r="K173" s="47">
        <v>420562.12</v>
      </c>
      <c r="L173" s="47">
        <v>373256.53</v>
      </c>
      <c r="M173" s="45">
        <v>388370.44</v>
      </c>
      <c r="N173" s="67">
        <f t="shared" si="2"/>
        <v>4757755.430000002</v>
      </c>
    </row>
    <row r="174" spans="1:14" ht="12">
      <c r="A174" s="49"/>
      <c r="B174" s="47"/>
      <c r="C174" s="47"/>
      <c r="D174" s="47"/>
      <c r="E174" s="45"/>
      <c r="F174" s="47"/>
      <c r="G174" s="45"/>
      <c r="H174" s="47"/>
      <c r="I174" s="45"/>
      <c r="J174" s="47"/>
      <c r="K174" s="47"/>
      <c r="L174" s="47"/>
      <c r="M174" s="45"/>
      <c r="N174" s="45"/>
    </row>
    <row r="175" spans="1:14" ht="12">
      <c r="A175" s="46" t="s">
        <v>171</v>
      </c>
      <c r="B175" s="47"/>
      <c r="C175" s="47"/>
      <c r="D175" s="47"/>
      <c r="E175" s="45"/>
      <c r="F175" s="47"/>
      <c r="G175" s="45"/>
      <c r="H175" s="47"/>
      <c r="I175" s="45"/>
      <c r="J175" s="47"/>
      <c r="K175" s="47"/>
      <c r="L175" s="47"/>
      <c r="M175" s="45"/>
      <c r="N175" s="45"/>
    </row>
    <row r="176" spans="1:14" ht="12">
      <c r="A176" s="46" t="s">
        <v>67</v>
      </c>
      <c r="B176" s="47"/>
      <c r="C176" s="47"/>
      <c r="D176" s="47"/>
      <c r="E176" s="45"/>
      <c r="F176" s="47"/>
      <c r="G176" s="45"/>
      <c r="H176" s="47"/>
      <c r="I176" s="45"/>
      <c r="J176" s="47"/>
      <c r="K176" s="47"/>
      <c r="L176" s="47"/>
      <c r="M176" s="45"/>
      <c r="N176" s="45"/>
    </row>
    <row r="177" spans="1:14" ht="12">
      <c r="A177" s="40" t="s">
        <v>172</v>
      </c>
      <c r="B177" s="47">
        <v>124305.43166666669</v>
      </c>
      <c r="C177" s="47">
        <v>117802.16166666667</v>
      </c>
      <c r="D177" s="47">
        <v>127151.0016666667</v>
      </c>
      <c r="E177" s="45">
        <v>119291.96166666668</v>
      </c>
      <c r="F177" s="47">
        <v>117664.56166666669</v>
      </c>
      <c r="G177" s="45">
        <v>136140.0916666667</v>
      </c>
      <c r="H177" s="47">
        <v>126122.33166666668</v>
      </c>
      <c r="I177" s="45">
        <v>115048.8316666667</v>
      </c>
      <c r="J177" s="47">
        <v>130516.39166666668</v>
      </c>
      <c r="K177" s="47">
        <v>123299.00166666665</v>
      </c>
      <c r="L177" s="47">
        <v>114428.80166666667</v>
      </c>
      <c r="M177" s="45">
        <v>120461.63166666668</v>
      </c>
      <c r="N177" s="45">
        <f t="shared" si="2"/>
        <v>1472232.2000000002</v>
      </c>
    </row>
    <row r="178" spans="2:14" ht="12">
      <c r="B178" s="47"/>
      <c r="C178" s="47"/>
      <c r="D178" s="47"/>
      <c r="E178" s="45"/>
      <c r="F178" s="47"/>
      <c r="G178" s="45"/>
      <c r="H178" s="47"/>
      <c r="I178" s="45"/>
      <c r="J178" s="47"/>
      <c r="K178" s="47"/>
      <c r="L178" s="47"/>
      <c r="M178" s="45"/>
      <c r="N178" s="45"/>
    </row>
    <row r="179" spans="1:14" ht="12">
      <c r="A179" s="40" t="s">
        <v>173</v>
      </c>
      <c r="B179" s="47">
        <v>13716.63</v>
      </c>
      <c r="C179" s="47">
        <v>13219.27</v>
      </c>
      <c r="D179" s="47">
        <v>13956.67</v>
      </c>
      <c r="E179" s="45">
        <v>13363.93</v>
      </c>
      <c r="F179" s="47">
        <v>13203.82</v>
      </c>
      <c r="G179" s="45">
        <v>14594.83</v>
      </c>
      <c r="H179" s="47">
        <v>13844.45</v>
      </c>
      <c r="I179" s="45">
        <v>12910.3</v>
      </c>
      <c r="J179" s="47">
        <v>14308.7</v>
      </c>
      <c r="K179" s="47">
        <v>13645.83</v>
      </c>
      <c r="L179" s="47">
        <v>12840.72</v>
      </c>
      <c r="M179" s="45">
        <v>13517.7</v>
      </c>
      <c r="N179" s="45">
        <f t="shared" si="2"/>
        <v>163122.85</v>
      </c>
    </row>
    <row r="180" spans="2:14" ht="12">
      <c r="B180" s="47"/>
      <c r="C180" s="47"/>
      <c r="D180" s="47"/>
      <c r="E180" s="45"/>
      <c r="F180" s="47"/>
      <c r="G180" s="45"/>
      <c r="H180" s="47"/>
      <c r="I180" s="45"/>
      <c r="J180" s="47"/>
      <c r="K180" s="47"/>
      <c r="L180" s="47"/>
      <c r="M180" s="45"/>
      <c r="N180" s="45"/>
    </row>
    <row r="181" spans="1:14" ht="12">
      <c r="A181" s="40" t="s">
        <v>174</v>
      </c>
      <c r="B181" s="47">
        <v>2092.23</v>
      </c>
      <c r="C181" s="47">
        <v>2005.68</v>
      </c>
      <c r="D181" s="47">
        <v>2132.44</v>
      </c>
      <c r="E181" s="45">
        <v>2028.7</v>
      </c>
      <c r="F181" s="47">
        <v>2003.33</v>
      </c>
      <c r="G181" s="45">
        <v>2246.95</v>
      </c>
      <c r="H181" s="47">
        <v>2115.26</v>
      </c>
      <c r="I181" s="45">
        <v>1958.8</v>
      </c>
      <c r="J181" s="47">
        <v>2187.07</v>
      </c>
      <c r="K181" s="47">
        <v>2079.48</v>
      </c>
      <c r="L181" s="47">
        <v>1948.24</v>
      </c>
      <c r="M181" s="45">
        <v>2050.96</v>
      </c>
      <c r="N181" s="45">
        <f t="shared" si="2"/>
        <v>24849.140000000003</v>
      </c>
    </row>
    <row r="182" spans="1:14" ht="12">
      <c r="A182" s="40" t="s">
        <v>175</v>
      </c>
      <c r="B182" s="47">
        <v>3798.82</v>
      </c>
      <c r="C182" s="47">
        <v>3634.09</v>
      </c>
      <c r="D182" s="47">
        <v>3874.36</v>
      </c>
      <c r="E182" s="45">
        <v>3676.57</v>
      </c>
      <c r="F182" s="47">
        <v>3629.85</v>
      </c>
      <c r="G182" s="45">
        <v>4094.44</v>
      </c>
      <c r="H182" s="47">
        <v>3843.12</v>
      </c>
      <c r="I182" s="45">
        <v>3549.15</v>
      </c>
      <c r="J182" s="47">
        <v>3974.22</v>
      </c>
      <c r="K182" s="47">
        <v>3774.28</v>
      </c>
      <c r="L182" s="47">
        <v>3530.03</v>
      </c>
      <c r="M182" s="45">
        <v>3716.13</v>
      </c>
      <c r="N182" s="45">
        <f t="shared" si="2"/>
        <v>45095.05999999999</v>
      </c>
    </row>
    <row r="183" spans="1:14" ht="12">
      <c r="A183" s="40" t="s">
        <v>176</v>
      </c>
      <c r="B183" s="47">
        <v>5236.84</v>
      </c>
      <c r="C183" s="47">
        <v>4844.7</v>
      </c>
      <c r="D183" s="47">
        <v>5396.4</v>
      </c>
      <c r="E183" s="45">
        <v>4918.05</v>
      </c>
      <c r="F183" s="47">
        <v>4839.04</v>
      </c>
      <c r="G183" s="45">
        <v>5964.91</v>
      </c>
      <c r="H183" s="47">
        <v>5352.38</v>
      </c>
      <c r="I183" s="45">
        <v>4731.47</v>
      </c>
      <c r="J183" s="47">
        <v>5548.56</v>
      </c>
      <c r="K183" s="47">
        <v>5172.85</v>
      </c>
      <c r="L183" s="47">
        <v>4705.97</v>
      </c>
      <c r="M183" s="45">
        <v>4954.07</v>
      </c>
      <c r="N183" s="45">
        <f t="shared" si="2"/>
        <v>61665.24</v>
      </c>
    </row>
    <row r="184" spans="2:14" ht="12">
      <c r="B184" s="47"/>
      <c r="C184" s="47"/>
      <c r="D184" s="47"/>
      <c r="E184" s="45"/>
      <c r="F184" s="47"/>
      <c r="G184" s="45"/>
      <c r="H184" s="47"/>
      <c r="I184" s="45"/>
      <c r="J184" s="47"/>
      <c r="K184" s="47"/>
      <c r="L184" s="47"/>
      <c r="M184" s="45"/>
      <c r="N184" s="45"/>
    </row>
    <row r="185" spans="1:14" ht="12">
      <c r="A185" s="46" t="s">
        <v>62</v>
      </c>
      <c r="B185" s="47"/>
      <c r="C185" s="47"/>
      <c r="D185" s="47"/>
      <c r="E185" s="45"/>
      <c r="F185" s="47"/>
      <c r="G185" s="45"/>
      <c r="H185" s="47"/>
      <c r="I185" s="45"/>
      <c r="J185" s="47"/>
      <c r="K185" s="47"/>
      <c r="L185" s="47"/>
      <c r="M185" s="45"/>
      <c r="N185" s="45"/>
    </row>
    <row r="186" spans="1:14" ht="12">
      <c r="A186" s="40" t="s">
        <v>177</v>
      </c>
      <c r="B186" s="47">
        <v>13038.23</v>
      </c>
      <c r="C186" s="47">
        <v>12422.11</v>
      </c>
      <c r="D186" s="47">
        <v>13314.54</v>
      </c>
      <c r="E186" s="45">
        <v>12572.46</v>
      </c>
      <c r="F186" s="47">
        <v>12407.6</v>
      </c>
      <c r="G186" s="45">
        <v>14151.39</v>
      </c>
      <c r="H186" s="47">
        <v>13207.03</v>
      </c>
      <c r="I186" s="45">
        <v>12131.78</v>
      </c>
      <c r="J186" s="47">
        <v>13661.74</v>
      </c>
      <c r="K186" s="47">
        <v>12944.73</v>
      </c>
      <c r="L186" s="47">
        <v>12066.4</v>
      </c>
      <c r="M186" s="45">
        <v>12702.55</v>
      </c>
      <c r="N186" s="45">
        <f t="shared" si="2"/>
        <v>154620.56</v>
      </c>
    </row>
    <row r="187" spans="1:14" ht="12">
      <c r="A187" s="40" t="s">
        <v>178</v>
      </c>
      <c r="B187" s="47">
        <v>4884.69</v>
      </c>
      <c r="C187" s="47">
        <v>4677.74</v>
      </c>
      <c r="D187" s="47">
        <v>4980.19</v>
      </c>
      <c r="E187" s="45">
        <v>4731.93</v>
      </c>
      <c r="F187" s="47">
        <v>4672.27</v>
      </c>
      <c r="G187" s="45">
        <v>5255.36</v>
      </c>
      <c r="H187" s="47">
        <v>4940.05</v>
      </c>
      <c r="I187" s="45">
        <v>4568.41</v>
      </c>
      <c r="J187" s="47">
        <v>5108.17</v>
      </c>
      <c r="K187" s="47">
        <v>4854.02</v>
      </c>
      <c r="L187" s="47">
        <v>4543.79</v>
      </c>
      <c r="M187" s="45">
        <v>4783.34</v>
      </c>
      <c r="N187" s="45">
        <f t="shared" si="2"/>
        <v>57999.96000000001</v>
      </c>
    </row>
    <row r="188" spans="1:14" ht="12">
      <c r="A188" s="40" t="s">
        <v>179</v>
      </c>
      <c r="B188" s="47">
        <v>2828.34</v>
      </c>
      <c r="C188" s="47">
        <v>2655.63</v>
      </c>
      <c r="D188" s="47">
        <v>2901.4</v>
      </c>
      <c r="E188" s="45">
        <v>2691.74</v>
      </c>
      <c r="F188" s="47">
        <v>2652.53</v>
      </c>
      <c r="G188" s="45">
        <v>3145.67</v>
      </c>
      <c r="H188" s="47">
        <v>2877.85</v>
      </c>
      <c r="I188" s="45">
        <v>2593.56</v>
      </c>
      <c r="J188" s="47">
        <v>2980.14</v>
      </c>
      <c r="K188" s="47">
        <v>2800.92</v>
      </c>
      <c r="L188" s="47">
        <v>2579.58</v>
      </c>
      <c r="M188" s="45">
        <v>2715.58</v>
      </c>
      <c r="N188" s="45">
        <f t="shared" si="2"/>
        <v>33422.94</v>
      </c>
    </row>
    <row r="189" spans="2:14" ht="12">
      <c r="B189" s="47"/>
      <c r="C189" s="47"/>
      <c r="D189" s="47"/>
      <c r="E189" s="45"/>
      <c r="F189" s="47"/>
      <c r="G189" s="45"/>
      <c r="H189" s="47"/>
      <c r="I189" s="45"/>
      <c r="J189" s="47"/>
      <c r="K189" s="47"/>
      <c r="L189" s="47"/>
      <c r="M189" s="45"/>
      <c r="N189" s="45"/>
    </row>
    <row r="190" spans="1:14" ht="12">
      <c r="A190" s="48" t="s">
        <v>180</v>
      </c>
      <c r="B190" s="47">
        <v>169901.2116666667</v>
      </c>
      <c r="C190" s="47">
        <v>161261.38166666665</v>
      </c>
      <c r="D190" s="47">
        <v>173707.0016666667</v>
      </c>
      <c r="E190" s="45">
        <v>163275.34166666667</v>
      </c>
      <c r="F190" s="47">
        <v>161073.00166666668</v>
      </c>
      <c r="G190" s="45">
        <v>185593.6416666667</v>
      </c>
      <c r="H190" s="47">
        <v>172302.47166666668</v>
      </c>
      <c r="I190" s="45">
        <v>157492.3016666667</v>
      </c>
      <c r="J190" s="47">
        <v>178284.9916666667</v>
      </c>
      <c r="K190" s="47">
        <v>168571.11166666666</v>
      </c>
      <c r="L190" s="47">
        <v>156643.53166666668</v>
      </c>
      <c r="M190" s="45">
        <v>164901.96166666667</v>
      </c>
      <c r="N190" s="67">
        <f t="shared" si="2"/>
        <v>2013007.9500000002</v>
      </c>
    </row>
    <row r="191" spans="1:14" ht="12">
      <c r="A191" s="49"/>
      <c r="B191" s="47"/>
      <c r="C191" s="47"/>
      <c r="D191" s="47"/>
      <c r="E191" s="45"/>
      <c r="F191" s="47"/>
      <c r="G191" s="45"/>
      <c r="H191" s="47"/>
      <c r="I191" s="45"/>
      <c r="J191" s="47"/>
      <c r="K191" s="47"/>
      <c r="L191" s="47"/>
      <c r="M191" s="45"/>
      <c r="N191" s="45"/>
    </row>
    <row r="192" spans="1:14" ht="12">
      <c r="A192" s="46" t="s">
        <v>181</v>
      </c>
      <c r="B192" s="47"/>
      <c r="C192" s="47"/>
      <c r="D192" s="47"/>
      <c r="E192" s="45"/>
      <c r="F192" s="47"/>
      <c r="G192" s="45"/>
      <c r="H192" s="47"/>
      <c r="I192" s="45"/>
      <c r="J192" s="47"/>
      <c r="K192" s="47"/>
      <c r="L192" s="47"/>
      <c r="M192" s="45"/>
      <c r="N192" s="45"/>
    </row>
    <row r="193" spans="1:14" ht="12">
      <c r="A193" s="46" t="s">
        <v>101</v>
      </c>
      <c r="B193" s="47"/>
      <c r="C193" s="47"/>
      <c r="D193" s="47"/>
      <c r="E193" s="45"/>
      <c r="F193" s="47"/>
      <c r="G193" s="45"/>
      <c r="H193" s="47"/>
      <c r="I193" s="45"/>
      <c r="J193" s="47"/>
      <c r="K193" s="47"/>
      <c r="L193" s="47"/>
      <c r="M193" s="45"/>
      <c r="N193" s="45"/>
    </row>
    <row r="194" spans="1:14" ht="12">
      <c r="A194" s="40" t="s">
        <v>182</v>
      </c>
      <c r="B194" s="47">
        <v>1588.67</v>
      </c>
      <c r="C194" s="47">
        <v>1588.67</v>
      </c>
      <c r="D194" s="47">
        <v>1588.67</v>
      </c>
      <c r="E194" s="45">
        <v>1588.67</v>
      </c>
      <c r="F194" s="47">
        <v>1588.67</v>
      </c>
      <c r="G194" s="45">
        <v>1588.67</v>
      </c>
      <c r="H194" s="47">
        <v>1588.67</v>
      </c>
      <c r="I194" s="45">
        <v>1588.67</v>
      </c>
      <c r="J194" s="47">
        <v>1588.67</v>
      </c>
      <c r="K194" s="47">
        <v>1588.67</v>
      </c>
      <c r="L194" s="47">
        <v>1588.67</v>
      </c>
      <c r="M194" s="45">
        <v>1588.67</v>
      </c>
      <c r="N194" s="45">
        <f t="shared" si="2"/>
        <v>19064.04</v>
      </c>
    </row>
    <row r="195" spans="1:14" ht="12">
      <c r="A195" s="40" t="s">
        <v>183</v>
      </c>
      <c r="B195" s="47">
        <v>191.97</v>
      </c>
      <c r="C195" s="47">
        <v>191.97</v>
      </c>
      <c r="D195" s="47">
        <v>191.97</v>
      </c>
      <c r="E195" s="45">
        <v>191.97</v>
      </c>
      <c r="F195" s="47">
        <v>191.97</v>
      </c>
      <c r="G195" s="45">
        <v>191.97</v>
      </c>
      <c r="H195" s="47">
        <v>191.97</v>
      </c>
      <c r="I195" s="45">
        <v>191.97</v>
      </c>
      <c r="J195" s="47">
        <v>191.97</v>
      </c>
      <c r="K195" s="47">
        <v>191.97</v>
      </c>
      <c r="L195" s="47">
        <v>191.97</v>
      </c>
      <c r="M195" s="45">
        <v>191.97</v>
      </c>
      <c r="N195" s="45">
        <f t="shared" si="2"/>
        <v>2303.64</v>
      </c>
    </row>
    <row r="196" spans="2:14" ht="12">
      <c r="B196" s="47"/>
      <c r="C196" s="47"/>
      <c r="D196" s="47"/>
      <c r="E196" s="45"/>
      <c r="F196" s="47"/>
      <c r="G196" s="45"/>
      <c r="H196" s="47"/>
      <c r="I196" s="45"/>
      <c r="J196" s="47"/>
      <c r="K196" s="47"/>
      <c r="L196" s="47"/>
      <c r="M196" s="45"/>
      <c r="N196" s="45"/>
    </row>
    <row r="197" spans="1:14" ht="12">
      <c r="A197" s="46" t="s">
        <v>67</v>
      </c>
      <c r="B197" s="47"/>
      <c r="C197" s="47"/>
      <c r="D197" s="47"/>
      <c r="E197" s="45"/>
      <c r="F197" s="47"/>
      <c r="G197" s="45"/>
      <c r="H197" s="47"/>
      <c r="I197" s="45"/>
      <c r="J197" s="47"/>
      <c r="K197" s="47"/>
      <c r="L197" s="47"/>
      <c r="M197" s="45"/>
      <c r="N197" s="45"/>
    </row>
    <row r="198" spans="1:14" ht="12">
      <c r="A198" s="40" t="s">
        <v>184</v>
      </c>
      <c r="B198" s="47">
        <v>1385986.9275</v>
      </c>
      <c r="C198" s="47">
        <v>1358556.4075</v>
      </c>
      <c r="D198" s="47">
        <v>1385533.5675000001</v>
      </c>
      <c r="E198" s="45">
        <v>1354136.4975000003</v>
      </c>
      <c r="F198" s="47">
        <v>1296243.1875000002</v>
      </c>
      <c r="G198" s="45">
        <v>1331222.4175000004</v>
      </c>
      <c r="H198" s="47">
        <v>1255120.2275</v>
      </c>
      <c r="I198" s="45">
        <v>1239952.6675000002</v>
      </c>
      <c r="J198" s="47">
        <v>1331169.1874999998</v>
      </c>
      <c r="K198" s="47">
        <v>1312179.1675000002</v>
      </c>
      <c r="L198" s="47">
        <v>1285123.1375</v>
      </c>
      <c r="M198" s="45">
        <v>1322790.4975</v>
      </c>
      <c r="N198" s="45">
        <f t="shared" si="2"/>
        <v>15858013.890000002</v>
      </c>
    </row>
    <row r="199" spans="2:14" ht="12">
      <c r="B199" s="47"/>
      <c r="C199" s="47"/>
      <c r="D199" s="47"/>
      <c r="E199" s="45"/>
      <c r="F199" s="47"/>
      <c r="G199" s="45"/>
      <c r="H199" s="47"/>
      <c r="I199" s="45"/>
      <c r="J199" s="47"/>
      <c r="K199" s="47"/>
      <c r="L199" s="47"/>
      <c r="M199" s="45"/>
      <c r="N199" s="45"/>
    </row>
    <row r="200" spans="1:14" ht="12">
      <c r="A200" s="40" t="s">
        <v>185</v>
      </c>
      <c r="B200" s="47">
        <v>32891.16</v>
      </c>
      <c r="C200" s="47">
        <v>32528.43</v>
      </c>
      <c r="D200" s="47">
        <v>32885.17</v>
      </c>
      <c r="E200" s="45">
        <v>32469.98</v>
      </c>
      <c r="F200" s="47">
        <v>31704.4</v>
      </c>
      <c r="G200" s="45">
        <v>32166.97</v>
      </c>
      <c r="H200" s="47">
        <v>31160.6</v>
      </c>
      <c r="I200" s="45">
        <v>30960.03</v>
      </c>
      <c r="J200" s="47">
        <v>32166.26</v>
      </c>
      <c r="K200" s="47">
        <v>31915.14</v>
      </c>
      <c r="L200" s="47">
        <v>31557.35</v>
      </c>
      <c r="M200" s="45">
        <v>32055.46</v>
      </c>
      <c r="N200" s="45">
        <f t="shared" si="2"/>
        <v>384460.95</v>
      </c>
    </row>
    <row r="201" spans="2:14" ht="12">
      <c r="B201" s="47"/>
      <c r="C201" s="47"/>
      <c r="D201" s="47"/>
      <c r="E201" s="45"/>
      <c r="F201" s="47"/>
      <c r="G201" s="45"/>
      <c r="H201" s="47"/>
      <c r="I201" s="45"/>
      <c r="J201" s="47"/>
      <c r="K201" s="47"/>
      <c r="L201" s="47"/>
      <c r="M201" s="45"/>
      <c r="N201" s="45"/>
    </row>
    <row r="202" spans="1:14" ht="12">
      <c r="A202" s="40" t="s">
        <v>186</v>
      </c>
      <c r="B202" s="47">
        <v>16405.79</v>
      </c>
      <c r="C202" s="47">
        <v>16004.84</v>
      </c>
      <c r="D202" s="47">
        <v>16399.16</v>
      </c>
      <c r="E202" s="45">
        <v>15940.23</v>
      </c>
      <c r="F202" s="47">
        <v>15094.01</v>
      </c>
      <c r="G202" s="45">
        <v>15605.3</v>
      </c>
      <c r="H202" s="47">
        <v>14492.91</v>
      </c>
      <c r="I202" s="45">
        <v>14271.21</v>
      </c>
      <c r="J202" s="47">
        <v>15604.52</v>
      </c>
      <c r="K202" s="47">
        <v>15326.94</v>
      </c>
      <c r="L202" s="47">
        <v>14931.46</v>
      </c>
      <c r="M202" s="45">
        <v>15482.05</v>
      </c>
      <c r="N202" s="45">
        <f t="shared" si="2"/>
        <v>185558.41999999998</v>
      </c>
    </row>
    <row r="203" spans="2:14" ht="12">
      <c r="B203" s="47"/>
      <c r="C203" s="47"/>
      <c r="D203" s="47"/>
      <c r="E203" s="45"/>
      <c r="F203" s="47"/>
      <c r="G203" s="45"/>
      <c r="H203" s="47"/>
      <c r="I203" s="45"/>
      <c r="J203" s="47"/>
      <c r="K203" s="47"/>
      <c r="L203" s="47"/>
      <c r="M203" s="45"/>
      <c r="N203" s="45"/>
    </row>
    <row r="204" spans="1:14" ht="12">
      <c r="A204" s="46" t="s">
        <v>62</v>
      </c>
      <c r="B204" s="47"/>
      <c r="C204" s="47"/>
      <c r="D204" s="47"/>
      <c r="E204" s="45"/>
      <c r="F204" s="47"/>
      <c r="G204" s="45"/>
      <c r="H204" s="47"/>
      <c r="I204" s="45"/>
      <c r="J204" s="47"/>
      <c r="K204" s="47"/>
      <c r="L204" s="47"/>
      <c r="M204" s="45"/>
      <c r="N204" s="45"/>
    </row>
    <row r="205" spans="1:14" ht="12">
      <c r="A205" s="40" t="s">
        <v>63</v>
      </c>
      <c r="B205" s="47">
        <v>921.03</v>
      </c>
      <c r="C205" s="47">
        <v>906.06</v>
      </c>
      <c r="D205" s="47">
        <v>920.79</v>
      </c>
      <c r="E205" s="45">
        <v>903.65</v>
      </c>
      <c r="F205" s="47">
        <v>872.05</v>
      </c>
      <c r="G205" s="45">
        <v>891.15</v>
      </c>
      <c r="H205" s="47">
        <v>849.61</v>
      </c>
      <c r="I205" s="45">
        <v>841.33</v>
      </c>
      <c r="J205" s="47">
        <v>891.12</v>
      </c>
      <c r="K205" s="47">
        <v>880.75</v>
      </c>
      <c r="L205" s="47">
        <v>865.99</v>
      </c>
      <c r="M205" s="45">
        <v>886.54</v>
      </c>
      <c r="N205" s="45">
        <f aca="true" t="shared" si="3" ref="N205:N266">SUM(B205:M205)</f>
        <v>10630.07</v>
      </c>
    </row>
    <row r="206" spans="1:14" ht="12">
      <c r="A206" s="40" t="s">
        <v>187</v>
      </c>
      <c r="B206" s="47">
        <v>48673.83</v>
      </c>
      <c r="C206" s="47">
        <v>47875.63</v>
      </c>
      <c r="D206" s="47">
        <v>48660.64</v>
      </c>
      <c r="E206" s="45">
        <v>47747.01</v>
      </c>
      <c r="F206" s="47">
        <v>46062.37</v>
      </c>
      <c r="G206" s="45">
        <v>47080.23</v>
      </c>
      <c r="H206" s="47">
        <v>44865.72</v>
      </c>
      <c r="I206" s="45">
        <v>44424.36</v>
      </c>
      <c r="J206" s="47">
        <v>47078.68</v>
      </c>
      <c r="K206" s="47">
        <v>46526.09</v>
      </c>
      <c r="L206" s="47">
        <v>45738.78</v>
      </c>
      <c r="M206" s="45">
        <v>46834.87</v>
      </c>
      <c r="N206" s="45">
        <f t="shared" si="3"/>
        <v>561568.21</v>
      </c>
    </row>
    <row r="207" spans="1:14" ht="12">
      <c r="A207" s="40" t="s">
        <v>188</v>
      </c>
      <c r="B207" s="47">
        <v>6109.44</v>
      </c>
      <c r="C207" s="47">
        <v>6055.11</v>
      </c>
      <c r="D207" s="47">
        <v>6108.54</v>
      </c>
      <c r="E207" s="45">
        <v>6046.36</v>
      </c>
      <c r="F207" s="47">
        <v>5931.71</v>
      </c>
      <c r="G207" s="45">
        <v>6000.98</v>
      </c>
      <c r="H207" s="47">
        <v>5850.27</v>
      </c>
      <c r="I207" s="45">
        <v>5820.23</v>
      </c>
      <c r="J207" s="47">
        <v>6000.87</v>
      </c>
      <c r="K207" s="47">
        <v>5963.27</v>
      </c>
      <c r="L207" s="47">
        <v>5909.68</v>
      </c>
      <c r="M207" s="45">
        <v>5984.28</v>
      </c>
      <c r="N207" s="45">
        <f t="shared" si="3"/>
        <v>71780.73999999999</v>
      </c>
    </row>
    <row r="208" spans="1:14" ht="12">
      <c r="A208" s="40" t="s">
        <v>189</v>
      </c>
      <c r="B208" s="47">
        <v>5348.98</v>
      </c>
      <c r="C208" s="47">
        <v>5301.98</v>
      </c>
      <c r="D208" s="47">
        <v>5348.21</v>
      </c>
      <c r="E208" s="45">
        <v>5294.41</v>
      </c>
      <c r="F208" s="47">
        <v>5195.22</v>
      </c>
      <c r="G208" s="45">
        <v>5255.15</v>
      </c>
      <c r="H208" s="47">
        <v>5124.76</v>
      </c>
      <c r="I208" s="45">
        <v>5098.78</v>
      </c>
      <c r="J208" s="47">
        <v>5255.06</v>
      </c>
      <c r="K208" s="47">
        <v>5222.52</v>
      </c>
      <c r="L208" s="47">
        <v>5176.17</v>
      </c>
      <c r="M208" s="45">
        <v>5240.71</v>
      </c>
      <c r="N208" s="45">
        <f t="shared" si="3"/>
        <v>62861.94999999999</v>
      </c>
    </row>
    <row r="209" spans="1:14" ht="12">
      <c r="A209" s="40" t="s">
        <v>190</v>
      </c>
      <c r="B209" s="47">
        <v>14172.12</v>
      </c>
      <c r="C209" s="47">
        <v>13925.84</v>
      </c>
      <c r="D209" s="47">
        <v>14168.05</v>
      </c>
      <c r="E209" s="45">
        <v>13886.15</v>
      </c>
      <c r="F209" s="47">
        <v>13366.36</v>
      </c>
      <c r="G209" s="45">
        <v>13680.42</v>
      </c>
      <c r="H209" s="47">
        <v>12997.14</v>
      </c>
      <c r="I209" s="45">
        <v>12860.96</v>
      </c>
      <c r="J209" s="47">
        <v>13679.94</v>
      </c>
      <c r="K209" s="47">
        <v>13509.44</v>
      </c>
      <c r="L209" s="47">
        <v>13266.52</v>
      </c>
      <c r="M209" s="45">
        <v>13604.71</v>
      </c>
      <c r="N209" s="45">
        <f t="shared" si="3"/>
        <v>163117.64999999997</v>
      </c>
    </row>
    <row r="210" spans="1:14" ht="12">
      <c r="A210" s="40" t="s">
        <v>191</v>
      </c>
      <c r="B210" s="47">
        <v>7878.37</v>
      </c>
      <c r="C210" s="47">
        <v>7758.08</v>
      </c>
      <c r="D210" s="47">
        <v>7876.38</v>
      </c>
      <c r="E210" s="45">
        <v>7738.7</v>
      </c>
      <c r="F210" s="47">
        <v>7484.82</v>
      </c>
      <c r="G210" s="45">
        <v>7638.22</v>
      </c>
      <c r="H210" s="47">
        <v>7304.49</v>
      </c>
      <c r="I210" s="45">
        <v>7237.97</v>
      </c>
      <c r="J210" s="47">
        <v>7637.98</v>
      </c>
      <c r="K210" s="47">
        <v>7554.71</v>
      </c>
      <c r="L210" s="47">
        <v>7436.06</v>
      </c>
      <c r="M210" s="45">
        <v>7601.24</v>
      </c>
      <c r="N210" s="45">
        <f t="shared" si="3"/>
        <v>91147.02000000002</v>
      </c>
    </row>
    <row r="211" spans="1:14" ht="12">
      <c r="A211" s="40" t="s">
        <v>192</v>
      </c>
      <c r="B211" s="47">
        <v>4999.07</v>
      </c>
      <c r="C211" s="47">
        <v>4921</v>
      </c>
      <c r="D211" s="47">
        <v>4997.78</v>
      </c>
      <c r="E211" s="45">
        <v>4908.42</v>
      </c>
      <c r="F211" s="47">
        <v>4743.65</v>
      </c>
      <c r="G211" s="45">
        <v>4843.21</v>
      </c>
      <c r="H211" s="47">
        <v>4626.61</v>
      </c>
      <c r="I211" s="45">
        <v>4583.44</v>
      </c>
      <c r="J211" s="47">
        <v>4843.05</v>
      </c>
      <c r="K211" s="47">
        <v>4789.01</v>
      </c>
      <c r="L211" s="47">
        <v>4712</v>
      </c>
      <c r="M211" s="45">
        <v>4819.21</v>
      </c>
      <c r="N211" s="45">
        <f t="shared" si="3"/>
        <v>57786.450000000004</v>
      </c>
    </row>
    <row r="212" spans="1:14" ht="12">
      <c r="A212" s="40" t="s">
        <v>193</v>
      </c>
      <c r="B212" s="47">
        <v>22397.48</v>
      </c>
      <c r="C212" s="47">
        <v>22185.73</v>
      </c>
      <c r="D212" s="47">
        <v>22393.98</v>
      </c>
      <c r="E212" s="45">
        <v>22151.61</v>
      </c>
      <c r="F212" s="47">
        <v>21704.7</v>
      </c>
      <c r="G212" s="45">
        <v>21974.72</v>
      </c>
      <c r="H212" s="47">
        <v>21387.25</v>
      </c>
      <c r="I212" s="45">
        <v>21270.16</v>
      </c>
      <c r="J212" s="47">
        <v>21974.31</v>
      </c>
      <c r="K212" s="47">
        <v>21827.72</v>
      </c>
      <c r="L212" s="47">
        <v>21618.86</v>
      </c>
      <c r="M212" s="45">
        <v>21909.63</v>
      </c>
      <c r="N212" s="45">
        <f t="shared" si="3"/>
        <v>262796.15</v>
      </c>
    </row>
    <row r="213" spans="2:14" ht="12">
      <c r="B213" s="47"/>
      <c r="C213" s="47"/>
      <c r="D213" s="47"/>
      <c r="E213" s="45"/>
      <c r="F213" s="47"/>
      <c r="G213" s="45"/>
      <c r="H213" s="47"/>
      <c r="I213" s="45"/>
      <c r="J213" s="47"/>
      <c r="K213" s="47"/>
      <c r="L213" s="47"/>
      <c r="M213" s="45"/>
      <c r="N213" s="45"/>
    </row>
    <row r="214" spans="1:14" ht="12">
      <c r="A214" s="48" t="s">
        <v>194</v>
      </c>
      <c r="B214" s="47">
        <v>1547564.8375000001</v>
      </c>
      <c r="C214" s="47">
        <v>1517799.7475</v>
      </c>
      <c r="D214" s="47">
        <v>1547072.9074999997</v>
      </c>
      <c r="E214" s="45">
        <v>1513003.6575</v>
      </c>
      <c r="F214" s="47">
        <v>1450183.1175000002</v>
      </c>
      <c r="G214" s="45">
        <v>1488139.4075</v>
      </c>
      <c r="H214" s="47">
        <v>1405560.2275</v>
      </c>
      <c r="I214" s="45">
        <v>1389101.7775</v>
      </c>
      <c r="J214" s="47">
        <v>1488081.6175</v>
      </c>
      <c r="K214" s="47">
        <v>1467475.3975</v>
      </c>
      <c r="L214" s="47">
        <v>1438116.6475</v>
      </c>
      <c r="M214" s="45">
        <v>1478989.8375</v>
      </c>
      <c r="N214" s="67">
        <f t="shared" si="3"/>
        <v>17731089.18</v>
      </c>
    </row>
    <row r="215" spans="1:14" ht="12">
      <c r="A215" s="49"/>
      <c r="B215" s="47"/>
      <c r="C215" s="47"/>
      <c r="D215" s="47"/>
      <c r="E215" s="45"/>
      <c r="F215" s="47"/>
      <c r="G215" s="45"/>
      <c r="H215" s="47"/>
      <c r="I215" s="45"/>
      <c r="J215" s="47"/>
      <c r="K215" s="47"/>
      <c r="L215" s="47"/>
      <c r="M215" s="45"/>
      <c r="N215" s="45"/>
    </row>
    <row r="216" spans="1:14" ht="12">
      <c r="A216" s="46" t="s">
        <v>195</v>
      </c>
      <c r="B216" s="47"/>
      <c r="C216" s="47"/>
      <c r="D216" s="47"/>
      <c r="E216" s="45"/>
      <c r="F216" s="47"/>
      <c r="G216" s="45"/>
      <c r="H216" s="47"/>
      <c r="I216" s="45"/>
      <c r="J216" s="47"/>
      <c r="K216" s="47"/>
      <c r="L216" s="47"/>
      <c r="M216" s="45"/>
      <c r="N216" s="45"/>
    </row>
    <row r="217" spans="1:14" ht="12">
      <c r="A217" s="46" t="s">
        <v>67</v>
      </c>
      <c r="B217" s="47"/>
      <c r="C217" s="47"/>
      <c r="D217" s="47"/>
      <c r="E217" s="45"/>
      <c r="F217" s="47"/>
      <c r="G217" s="45"/>
      <c r="H217" s="47"/>
      <c r="I217" s="45"/>
      <c r="J217" s="47"/>
      <c r="K217" s="47"/>
      <c r="L217" s="47"/>
      <c r="M217" s="45"/>
      <c r="N217" s="45"/>
    </row>
    <row r="218" spans="1:14" ht="12">
      <c r="A218" s="40" t="s">
        <v>196</v>
      </c>
      <c r="B218" s="47">
        <v>194359.06333333335</v>
      </c>
      <c r="C218" s="47">
        <v>184877.74333333338</v>
      </c>
      <c r="D218" s="47">
        <v>191156.46333333335</v>
      </c>
      <c r="E218" s="45">
        <v>198601.55333333337</v>
      </c>
      <c r="F218" s="47">
        <v>192285.71333333332</v>
      </c>
      <c r="G218" s="45">
        <v>206551.56333333335</v>
      </c>
      <c r="H218" s="47">
        <v>193716.35333333333</v>
      </c>
      <c r="I218" s="45">
        <v>184445.75333333336</v>
      </c>
      <c r="J218" s="47">
        <v>202689.86333333334</v>
      </c>
      <c r="K218" s="47">
        <v>201171.71333333335</v>
      </c>
      <c r="L218" s="47">
        <v>192315.13333333333</v>
      </c>
      <c r="M218" s="45">
        <v>191138.57333333333</v>
      </c>
      <c r="N218" s="45">
        <f t="shared" si="3"/>
        <v>2333309.49</v>
      </c>
    </row>
    <row r="219" spans="2:14" ht="12">
      <c r="B219" s="47"/>
      <c r="C219" s="47"/>
      <c r="D219" s="47"/>
      <c r="E219" s="45"/>
      <c r="F219" s="47"/>
      <c r="G219" s="45"/>
      <c r="H219" s="47"/>
      <c r="I219" s="45"/>
      <c r="J219" s="47"/>
      <c r="K219" s="47"/>
      <c r="L219" s="47"/>
      <c r="M219" s="45"/>
      <c r="N219" s="45"/>
    </row>
    <row r="220" spans="1:14" ht="12">
      <c r="A220" s="46" t="s">
        <v>62</v>
      </c>
      <c r="B220" s="47"/>
      <c r="C220" s="47"/>
      <c r="D220" s="47"/>
      <c r="E220" s="45"/>
      <c r="F220" s="47"/>
      <c r="G220" s="45"/>
      <c r="H220" s="47"/>
      <c r="I220" s="45"/>
      <c r="J220" s="47"/>
      <c r="K220" s="47"/>
      <c r="L220" s="47"/>
      <c r="M220" s="45"/>
      <c r="N220" s="45"/>
    </row>
    <row r="221" spans="1:14" ht="12">
      <c r="A221" s="40" t="s">
        <v>197</v>
      </c>
      <c r="B221" s="47">
        <v>11348.31</v>
      </c>
      <c r="C221" s="47">
        <v>10794.71</v>
      </c>
      <c r="D221" s="47">
        <v>11161.31</v>
      </c>
      <c r="E221" s="45">
        <v>11596.02</v>
      </c>
      <c r="F221" s="47">
        <v>11227.25</v>
      </c>
      <c r="G221" s="45">
        <v>12060.21</v>
      </c>
      <c r="H221" s="47">
        <v>11310.78</v>
      </c>
      <c r="I221" s="45">
        <v>10769.49</v>
      </c>
      <c r="J221" s="47">
        <v>11834.73</v>
      </c>
      <c r="K221" s="47">
        <v>11746.09</v>
      </c>
      <c r="L221" s="47">
        <v>11228.97</v>
      </c>
      <c r="M221" s="45">
        <v>11160.27</v>
      </c>
      <c r="N221" s="45">
        <f t="shared" si="3"/>
        <v>136238.13999999998</v>
      </c>
    </row>
    <row r="222" spans="2:14" ht="12">
      <c r="B222" s="47"/>
      <c r="C222" s="47"/>
      <c r="D222" s="47"/>
      <c r="E222" s="45"/>
      <c r="F222" s="47"/>
      <c r="G222" s="45"/>
      <c r="H222" s="47"/>
      <c r="I222" s="45"/>
      <c r="J222" s="47"/>
      <c r="K222" s="47"/>
      <c r="L222" s="47"/>
      <c r="M222" s="45"/>
      <c r="N222" s="45"/>
    </row>
    <row r="223" spans="1:14" ht="12">
      <c r="A223" s="48" t="s">
        <v>198</v>
      </c>
      <c r="B223" s="47">
        <v>205707.37333333335</v>
      </c>
      <c r="C223" s="47">
        <v>195672.45333333337</v>
      </c>
      <c r="D223" s="47">
        <v>202317.77333333335</v>
      </c>
      <c r="E223" s="45">
        <v>210197.57333333336</v>
      </c>
      <c r="F223" s="47">
        <v>203512.96333333332</v>
      </c>
      <c r="G223" s="45">
        <v>218611.77333333335</v>
      </c>
      <c r="H223" s="47">
        <v>205027.13333333333</v>
      </c>
      <c r="I223" s="45">
        <v>195215.24333333335</v>
      </c>
      <c r="J223" s="47">
        <v>214524.59333333335</v>
      </c>
      <c r="K223" s="47">
        <v>212917.80333333334</v>
      </c>
      <c r="L223" s="47">
        <v>203544.10333333333</v>
      </c>
      <c r="M223" s="45">
        <v>202298.84333333332</v>
      </c>
      <c r="N223" s="67">
        <f t="shared" si="3"/>
        <v>2469547.6300000004</v>
      </c>
    </row>
    <row r="224" spans="1:14" ht="12">
      <c r="A224" s="49"/>
      <c r="B224" s="47"/>
      <c r="C224" s="47"/>
      <c r="D224" s="47"/>
      <c r="E224" s="45"/>
      <c r="F224" s="47"/>
      <c r="G224" s="45"/>
      <c r="H224" s="47"/>
      <c r="I224" s="45"/>
      <c r="J224" s="47"/>
      <c r="K224" s="47"/>
      <c r="L224" s="47"/>
      <c r="M224" s="45"/>
      <c r="N224" s="45"/>
    </row>
    <row r="225" spans="1:14" ht="12">
      <c r="A225" s="46" t="s">
        <v>199</v>
      </c>
      <c r="B225" s="47"/>
      <c r="C225" s="47"/>
      <c r="D225" s="47"/>
      <c r="E225" s="45"/>
      <c r="F225" s="47"/>
      <c r="G225" s="45"/>
      <c r="H225" s="47"/>
      <c r="I225" s="45"/>
      <c r="J225" s="47"/>
      <c r="K225" s="47"/>
      <c r="L225" s="47"/>
      <c r="M225" s="45"/>
      <c r="N225" s="45"/>
    </row>
    <row r="226" spans="1:14" ht="12">
      <c r="A226" s="46" t="s">
        <v>67</v>
      </c>
      <c r="B226" s="47"/>
      <c r="C226" s="47"/>
      <c r="D226" s="47"/>
      <c r="E226" s="45"/>
      <c r="F226" s="47"/>
      <c r="G226" s="45"/>
      <c r="H226" s="47"/>
      <c r="I226" s="45"/>
      <c r="J226" s="47"/>
      <c r="K226" s="47"/>
      <c r="L226" s="47"/>
      <c r="M226" s="45"/>
      <c r="N226" s="45"/>
    </row>
    <row r="227" spans="1:14" ht="12">
      <c r="A227" s="40" t="s">
        <v>200</v>
      </c>
      <c r="B227" s="47">
        <v>992879.3</v>
      </c>
      <c r="C227" s="47">
        <v>893042.88</v>
      </c>
      <c r="D227" s="47">
        <v>987586.33</v>
      </c>
      <c r="E227" s="45">
        <v>923871.39</v>
      </c>
      <c r="F227" s="47">
        <v>821642.83</v>
      </c>
      <c r="G227" s="45">
        <v>985445.95</v>
      </c>
      <c r="H227" s="47">
        <v>836329.8</v>
      </c>
      <c r="I227" s="45">
        <v>708445.18</v>
      </c>
      <c r="J227" s="47">
        <v>1007558.86</v>
      </c>
      <c r="K227" s="47">
        <v>858878.13</v>
      </c>
      <c r="L227" s="47">
        <v>816269.7</v>
      </c>
      <c r="M227" s="45">
        <v>949695.31</v>
      </c>
      <c r="N227" s="45">
        <f t="shared" si="3"/>
        <v>10781645.66</v>
      </c>
    </row>
    <row r="228" spans="2:14" ht="12">
      <c r="B228" s="47"/>
      <c r="C228" s="47"/>
      <c r="D228" s="47"/>
      <c r="E228" s="45"/>
      <c r="F228" s="47"/>
      <c r="G228" s="45"/>
      <c r="H228" s="47"/>
      <c r="I228" s="45"/>
      <c r="J228" s="47"/>
      <c r="K228" s="47"/>
      <c r="L228" s="47"/>
      <c r="M228" s="45"/>
      <c r="N228" s="45"/>
    </row>
    <row r="229" spans="1:14" ht="12">
      <c r="A229" s="40" t="s">
        <v>201</v>
      </c>
      <c r="B229" s="47">
        <v>7691.69</v>
      </c>
      <c r="C229" s="47">
        <v>6984.13</v>
      </c>
      <c r="D229" s="47">
        <v>7654.18</v>
      </c>
      <c r="E229" s="45">
        <v>7202.62</v>
      </c>
      <c r="F229" s="47">
        <v>6478.1</v>
      </c>
      <c r="G229" s="45">
        <v>7639.01</v>
      </c>
      <c r="H229" s="47">
        <v>6582.19</v>
      </c>
      <c r="I229" s="45">
        <v>5589.85</v>
      </c>
      <c r="J229" s="47">
        <v>7881.73</v>
      </c>
      <c r="K229" s="47">
        <v>6742</v>
      </c>
      <c r="L229" s="47">
        <v>6440.02</v>
      </c>
      <c r="M229" s="45">
        <v>7385.64</v>
      </c>
      <c r="N229" s="45">
        <f t="shared" si="3"/>
        <v>84271.16</v>
      </c>
    </row>
    <row r="230" spans="2:14" ht="12">
      <c r="B230" s="47"/>
      <c r="C230" s="47"/>
      <c r="D230" s="47"/>
      <c r="E230" s="45"/>
      <c r="F230" s="47"/>
      <c r="G230" s="45"/>
      <c r="H230" s="47"/>
      <c r="I230" s="45"/>
      <c r="J230" s="47"/>
      <c r="K230" s="47"/>
      <c r="L230" s="47"/>
      <c r="M230" s="45"/>
      <c r="N230" s="45"/>
    </row>
    <row r="231" spans="1:14" ht="12">
      <c r="A231" s="40" t="s">
        <v>202</v>
      </c>
      <c r="B231" s="47">
        <v>9571.61</v>
      </c>
      <c r="C231" s="47">
        <v>8695.02</v>
      </c>
      <c r="D231" s="47">
        <v>9525.13</v>
      </c>
      <c r="E231" s="45">
        <v>8965.7</v>
      </c>
      <c r="F231" s="47">
        <v>8068.12</v>
      </c>
      <c r="G231" s="45">
        <v>9506.34</v>
      </c>
      <c r="H231" s="47">
        <v>8197.07</v>
      </c>
      <c r="I231" s="45">
        <v>6962.09</v>
      </c>
      <c r="J231" s="47">
        <v>9812.62</v>
      </c>
      <c r="K231" s="47">
        <v>8395.05</v>
      </c>
      <c r="L231" s="47">
        <v>8020.94</v>
      </c>
      <c r="M231" s="45">
        <v>9192.44</v>
      </c>
      <c r="N231" s="45">
        <f t="shared" si="3"/>
        <v>104912.13000000002</v>
      </c>
    </row>
    <row r="232" spans="1:14" ht="12">
      <c r="A232" s="40" t="s">
        <v>203</v>
      </c>
      <c r="B232" s="47">
        <v>31442</v>
      </c>
      <c r="C232" s="47">
        <v>28752.93</v>
      </c>
      <c r="D232" s="47">
        <v>31299.43</v>
      </c>
      <c r="E232" s="45">
        <v>29583.29</v>
      </c>
      <c r="F232" s="47">
        <v>26829.79</v>
      </c>
      <c r="G232" s="45">
        <v>31241.78</v>
      </c>
      <c r="H232" s="47">
        <v>27225.38</v>
      </c>
      <c r="I232" s="45">
        <v>23163.83</v>
      </c>
      <c r="J232" s="47">
        <v>32454.4</v>
      </c>
      <c r="K232" s="47">
        <v>27832.72</v>
      </c>
      <c r="L232" s="47">
        <v>26685.07</v>
      </c>
      <c r="M232" s="45">
        <v>30278.85</v>
      </c>
      <c r="N232" s="45">
        <f t="shared" si="3"/>
        <v>346789.47</v>
      </c>
    </row>
    <row r="233" spans="1:14" ht="12">
      <c r="A233" s="40" t="s">
        <v>204</v>
      </c>
      <c r="B233" s="47">
        <v>426.97</v>
      </c>
      <c r="C233" s="47">
        <v>385.42</v>
      </c>
      <c r="D233" s="47">
        <v>424.76</v>
      </c>
      <c r="E233" s="45">
        <v>398.25</v>
      </c>
      <c r="F233" s="47">
        <v>355.71</v>
      </c>
      <c r="G233" s="45">
        <v>423.87</v>
      </c>
      <c r="H233" s="47">
        <v>361.82</v>
      </c>
      <c r="I233" s="45">
        <v>306.79</v>
      </c>
      <c r="J233" s="47">
        <v>434.88</v>
      </c>
      <c r="K233" s="47">
        <v>371.2</v>
      </c>
      <c r="L233" s="47">
        <v>353.47</v>
      </c>
      <c r="M233" s="45">
        <v>408.99</v>
      </c>
      <c r="N233" s="45">
        <f t="shared" si="3"/>
        <v>4652.13</v>
      </c>
    </row>
    <row r="234" spans="1:14" ht="12">
      <c r="A234" s="40" t="s">
        <v>205</v>
      </c>
      <c r="B234" s="47">
        <v>64611.11</v>
      </c>
      <c r="C234" s="47">
        <v>57927.17</v>
      </c>
      <c r="D234" s="47">
        <v>64256.75</v>
      </c>
      <c r="E234" s="45">
        <v>59991.1</v>
      </c>
      <c r="F234" s="47">
        <v>53147.01</v>
      </c>
      <c r="G234" s="45">
        <v>64113.45</v>
      </c>
      <c r="H234" s="47">
        <v>54130.29</v>
      </c>
      <c r="I234" s="45">
        <v>45812.92</v>
      </c>
      <c r="J234" s="47">
        <v>65349.51</v>
      </c>
      <c r="K234" s="47">
        <v>55639.87</v>
      </c>
      <c r="L234" s="47">
        <v>52787.28</v>
      </c>
      <c r="M234" s="45">
        <v>61719.98</v>
      </c>
      <c r="N234" s="45">
        <f t="shared" si="3"/>
        <v>699486.44</v>
      </c>
    </row>
    <row r="235" spans="1:14" ht="12">
      <c r="A235" s="40" t="s">
        <v>206</v>
      </c>
      <c r="B235" s="47">
        <v>21024.62</v>
      </c>
      <c r="C235" s="47">
        <v>19195.85</v>
      </c>
      <c r="D235" s="47">
        <v>20927.66</v>
      </c>
      <c r="E235" s="45">
        <v>19760.55</v>
      </c>
      <c r="F235" s="47">
        <v>17887.96</v>
      </c>
      <c r="G235" s="45">
        <v>20888.45</v>
      </c>
      <c r="H235" s="47">
        <v>18156.99</v>
      </c>
      <c r="I235" s="45">
        <v>15441.88</v>
      </c>
      <c r="J235" s="47">
        <v>21666.07</v>
      </c>
      <c r="K235" s="47">
        <v>18570.03</v>
      </c>
      <c r="L235" s="47">
        <v>17789.54</v>
      </c>
      <c r="M235" s="45">
        <v>20233.59</v>
      </c>
      <c r="N235" s="45">
        <f t="shared" si="3"/>
        <v>231543.19000000003</v>
      </c>
    </row>
    <row r="236" spans="1:14" ht="12">
      <c r="A236" s="40" t="s">
        <v>207</v>
      </c>
      <c r="B236" s="47">
        <v>26348.2</v>
      </c>
      <c r="C236" s="47">
        <v>24027.86</v>
      </c>
      <c r="D236" s="47">
        <v>26225.18</v>
      </c>
      <c r="E236" s="45">
        <v>24744.36</v>
      </c>
      <c r="F236" s="47">
        <v>22368.43</v>
      </c>
      <c r="G236" s="45">
        <v>26175.44</v>
      </c>
      <c r="H236" s="47">
        <v>22709.78</v>
      </c>
      <c r="I236" s="45">
        <v>19307.89</v>
      </c>
      <c r="J236" s="47">
        <v>27119.05</v>
      </c>
      <c r="K236" s="47">
        <v>23233.83</v>
      </c>
      <c r="L236" s="47">
        <v>22243.55</v>
      </c>
      <c r="M236" s="45">
        <v>25344.54</v>
      </c>
      <c r="N236" s="45">
        <f t="shared" si="3"/>
        <v>289848.11</v>
      </c>
    </row>
    <row r="237" spans="2:14" ht="12">
      <c r="B237" s="47"/>
      <c r="C237" s="47"/>
      <c r="D237" s="47"/>
      <c r="E237" s="45"/>
      <c r="F237" s="47"/>
      <c r="G237" s="45"/>
      <c r="H237" s="47"/>
      <c r="I237" s="45"/>
      <c r="J237" s="47"/>
      <c r="K237" s="47"/>
      <c r="L237" s="47"/>
      <c r="M237" s="45"/>
      <c r="N237" s="45"/>
    </row>
    <row r="238" spans="1:14" ht="12">
      <c r="A238" s="46" t="s">
        <v>62</v>
      </c>
      <c r="B238" s="47"/>
      <c r="C238" s="47"/>
      <c r="D238" s="47"/>
      <c r="E238" s="45"/>
      <c r="F238" s="47"/>
      <c r="G238" s="45"/>
      <c r="H238" s="47"/>
      <c r="I238" s="45"/>
      <c r="J238" s="47"/>
      <c r="K238" s="47"/>
      <c r="L238" s="47"/>
      <c r="M238" s="45"/>
      <c r="N238" s="45"/>
    </row>
    <row r="239" spans="1:14" ht="12">
      <c r="A239" s="40" t="s">
        <v>208</v>
      </c>
      <c r="B239" s="47">
        <v>763.57</v>
      </c>
      <c r="C239" s="47">
        <v>693.21</v>
      </c>
      <c r="D239" s="47">
        <v>759.84</v>
      </c>
      <c r="E239" s="45">
        <v>714.93</v>
      </c>
      <c r="F239" s="47">
        <v>642.89</v>
      </c>
      <c r="G239" s="45">
        <v>758.33</v>
      </c>
      <c r="H239" s="47">
        <v>653.24</v>
      </c>
      <c r="I239" s="45">
        <v>554.73</v>
      </c>
      <c r="J239" s="47">
        <v>782.29</v>
      </c>
      <c r="K239" s="47">
        <v>669.13</v>
      </c>
      <c r="L239" s="47">
        <v>639.1</v>
      </c>
      <c r="M239" s="45">
        <v>733.13</v>
      </c>
      <c r="N239" s="45">
        <f t="shared" si="3"/>
        <v>8364.39</v>
      </c>
    </row>
    <row r="240" spans="1:14" ht="12">
      <c r="A240" s="40" t="s">
        <v>209</v>
      </c>
      <c r="B240" s="47">
        <v>527.09</v>
      </c>
      <c r="C240" s="47">
        <v>481.88</v>
      </c>
      <c r="D240" s="47">
        <v>524.69</v>
      </c>
      <c r="E240" s="45">
        <v>495.84</v>
      </c>
      <c r="F240" s="47">
        <v>449.55</v>
      </c>
      <c r="G240" s="45">
        <v>523.72</v>
      </c>
      <c r="H240" s="47">
        <v>456.2</v>
      </c>
      <c r="I240" s="45">
        <v>388.11</v>
      </c>
      <c r="J240" s="47">
        <v>543.91</v>
      </c>
      <c r="K240" s="47">
        <v>466.41</v>
      </c>
      <c r="L240" s="47">
        <v>447.11</v>
      </c>
      <c r="M240" s="45">
        <v>507.53</v>
      </c>
      <c r="N240" s="45">
        <f t="shared" si="3"/>
        <v>5812.04</v>
      </c>
    </row>
    <row r="241" spans="1:14" ht="12">
      <c r="A241" s="40" t="s">
        <v>210</v>
      </c>
      <c r="B241" s="47"/>
      <c r="C241" s="47"/>
      <c r="D241" s="47"/>
      <c r="E241" s="45"/>
      <c r="F241" s="47"/>
      <c r="G241" s="45"/>
      <c r="H241" s="47"/>
      <c r="I241" s="45"/>
      <c r="J241" s="47"/>
      <c r="K241" s="47"/>
      <c r="L241" s="47"/>
      <c r="M241" s="45"/>
      <c r="N241" s="45"/>
    </row>
    <row r="242" spans="1:14" ht="12">
      <c r="A242" s="40" t="s">
        <v>211</v>
      </c>
      <c r="B242" s="47">
        <v>0</v>
      </c>
      <c r="C242" s="47">
        <v>0</v>
      </c>
      <c r="D242" s="47">
        <v>0</v>
      </c>
      <c r="E242" s="45">
        <v>0</v>
      </c>
      <c r="F242" s="47">
        <v>0</v>
      </c>
      <c r="G242" s="45">
        <v>0</v>
      </c>
      <c r="H242" s="47">
        <v>0</v>
      </c>
      <c r="I242" s="45">
        <v>0</v>
      </c>
      <c r="J242" s="47">
        <v>0</v>
      </c>
      <c r="K242" s="47">
        <v>0</v>
      </c>
      <c r="L242" s="47">
        <v>0</v>
      </c>
      <c r="M242" s="45">
        <v>0</v>
      </c>
      <c r="N242" s="45">
        <f t="shared" si="3"/>
        <v>0</v>
      </c>
    </row>
    <row r="243" spans="1:14" ht="12">
      <c r="A243" s="40" t="s">
        <v>212</v>
      </c>
      <c r="B243" s="47">
        <v>8677.01</v>
      </c>
      <c r="C243" s="47">
        <v>7817.87</v>
      </c>
      <c r="D243" s="47">
        <v>8631.46</v>
      </c>
      <c r="E243" s="45">
        <v>8083.16</v>
      </c>
      <c r="F243" s="47">
        <v>7203.44</v>
      </c>
      <c r="G243" s="45">
        <v>8613.04</v>
      </c>
      <c r="H243" s="47">
        <v>7329.82</v>
      </c>
      <c r="I243" s="45">
        <v>6211.88</v>
      </c>
      <c r="J243" s="47">
        <v>8820.77</v>
      </c>
      <c r="K243" s="47">
        <v>7523.86</v>
      </c>
      <c r="L243" s="47">
        <v>7157.2</v>
      </c>
      <c r="M243" s="45">
        <v>8305.39</v>
      </c>
      <c r="N243" s="45">
        <f t="shared" si="3"/>
        <v>94374.9</v>
      </c>
    </row>
    <row r="244" spans="1:14" ht="12">
      <c r="A244" s="40" t="s">
        <v>213</v>
      </c>
      <c r="B244" s="47">
        <v>5075.95</v>
      </c>
      <c r="C244" s="47">
        <v>4573.36</v>
      </c>
      <c r="D244" s="47">
        <v>5049.3</v>
      </c>
      <c r="E244" s="45">
        <v>4728.55</v>
      </c>
      <c r="F244" s="47">
        <v>4213.92</v>
      </c>
      <c r="G244" s="45">
        <v>5038.53</v>
      </c>
      <c r="H244" s="47">
        <v>4287.86</v>
      </c>
      <c r="I244" s="45">
        <v>3633.87</v>
      </c>
      <c r="J244" s="47">
        <v>5160.04</v>
      </c>
      <c r="K244" s="47">
        <v>4401.37</v>
      </c>
      <c r="L244" s="47">
        <v>4186.87</v>
      </c>
      <c r="M244" s="45">
        <v>4858.55</v>
      </c>
      <c r="N244" s="45">
        <f t="shared" si="3"/>
        <v>55208.17000000001</v>
      </c>
    </row>
    <row r="245" spans="1:14" ht="12">
      <c r="A245" s="40" t="s">
        <v>214</v>
      </c>
      <c r="B245" s="47">
        <v>2095.46</v>
      </c>
      <c r="C245" s="47">
        <v>1913.33</v>
      </c>
      <c r="D245" s="47">
        <v>2085.81</v>
      </c>
      <c r="E245" s="45">
        <v>1969.57</v>
      </c>
      <c r="F245" s="47">
        <v>1783.07</v>
      </c>
      <c r="G245" s="45">
        <v>2081.9</v>
      </c>
      <c r="H245" s="47">
        <v>1809.86</v>
      </c>
      <c r="I245" s="45">
        <v>1539.25</v>
      </c>
      <c r="J245" s="47">
        <v>2159.55</v>
      </c>
      <c r="K245" s="47">
        <v>1851</v>
      </c>
      <c r="L245" s="47">
        <v>1773.27</v>
      </c>
      <c r="M245" s="45">
        <v>2016.68</v>
      </c>
      <c r="N245" s="45">
        <f t="shared" si="3"/>
        <v>23078.75</v>
      </c>
    </row>
    <row r="246" spans="1:14" ht="12">
      <c r="A246" s="40" t="s">
        <v>215</v>
      </c>
      <c r="B246" s="47">
        <v>209.03</v>
      </c>
      <c r="C246" s="47">
        <v>191.11</v>
      </c>
      <c r="D246" s="47">
        <v>208.08</v>
      </c>
      <c r="E246" s="45">
        <v>196.64</v>
      </c>
      <c r="F246" s="47">
        <v>178.29</v>
      </c>
      <c r="G246" s="45">
        <v>207.7</v>
      </c>
      <c r="H246" s="47">
        <v>180.93</v>
      </c>
      <c r="I246" s="45">
        <v>153.93</v>
      </c>
      <c r="J246" s="47">
        <v>215.71</v>
      </c>
      <c r="K246" s="47">
        <v>184.98</v>
      </c>
      <c r="L246" s="47">
        <v>177.33</v>
      </c>
      <c r="M246" s="45">
        <v>201.28</v>
      </c>
      <c r="N246" s="45">
        <f t="shared" si="3"/>
        <v>2305.01</v>
      </c>
    </row>
    <row r="247" spans="2:14" ht="12">
      <c r="B247" s="47"/>
      <c r="C247" s="47"/>
      <c r="D247" s="47"/>
      <c r="E247" s="45"/>
      <c r="F247" s="47"/>
      <c r="G247" s="45"/>
      <c r="H247" s="47"/>
      <c r="I247" s="45"/>
      <c r="J247" s="47"/>
      <c r="K247" s="47"/>
      <c r="L247" s="47"/>
      <c r="M247" s="45"/>
      <c r="N247" s="45"/>
    </row>
    <row r="248" spans="1:14" ht="12">
      <c r="A248" s="48" t="s">
        <v>216</v>
      </c>
      <c r="B248" s="47">
        <v>1171343.61</v>
      </c>
      <c r="C248" s="47">
        <v>1054682.02</v>
      </c>
      <c r="D248" s="47">
        <v>1165158.6</v>
      </c>
      <c r="E248" s="45">
        <v>1090705.95</v>
      </c>
      <c r="F248" s="47">
        <v>971249.11</v>
      </c>
      <c r="G248" s="45">
        <v>1162657.51</v>
      </c>
      <c r="H248" s="47">
        <v>988411.23</v>
      </c>
      <c r="I248" s="45">
        <v>837512.2</v>
      </c>
      <c r="J248" s="47">
        <v>1189959.39</v>
      </c>
      <c r="K248" s="47">
        <v>1014759.58</v>
      </c>
      <c r="L248" s="47">
        <v>964970.45</v>
      </c>
      <c r="M248" s="45">
        <v>1120881.9</v>
      </c>
      <c r="N248" s="67">
        <f t="shared" si="3"/>
        <v>12732291.549999999</v>
      </c>
    </row>
    <row r="249" spans="1:14" ht="12">
      <c r="A249" s="49"/>
      <c r="B249" s="47"/>
      <c r="C249" s="47"/>
      <c r="D249" s="47"/>
      <c r="E249" s="45"/>
      <c r="F249" s="47"/>
      <c r="G249" s="45"/>
      <c r="H249" s="47"/>
      <c r="I249" s="45"/>
      <c r="J249" s="47"/>
      <c r="K249" s="47"/>
      <c r="L249" s="47"/>
      <c r="M249" s="45"/>
      <c r="N249" s="45"/>
    </row>
    <row r="250" spans="1:14" ht="12">
      <c r="A250" s="46" t="s">
        <v>217</v>
      </c>
      <c r="B250" s="47"/>
      <c r="C250" s="47"/>
      <c r="D250" s="47"/>
      <c r="E250" s="45"/>
      <c r="F250" s="47"/>
      <c r="G250" s="45"/>
      <c r="H250" s="47"/>
      <c r="I250" s="45"/>
      <c r="J250" s="47"/>
      <c r="K250" s="47"/>
      <c r="L250" s="47"/>
      <c r="M250" s="45"/>
      <c r="N250" s="45"/>
    </row>
    <row r="251" spans="1:14" ht="12">
      <c r="A251" s="46" t="s">
        <v>67</v>
      </c>
      <c r="B251" s="47"/>
      <c r="C251" s="47"/>
      <c r="D251" s="47"/>
      <c r="E251" s="45"/>
      <c r="F251" s="47"/>
      <c r="G251" s="45"/>
      <c r="H251" s="47"/>
      <c r="I251" s="45"/>
      <c r="J251" s="47"/>
      <c r="K251" s="47"/>
      <c r="L251" s="47"/>
      <c r="M251" s="45"/>
      <c r="N251" s="45"/>
    </row>
    <row r="252" spans="1:14" ht="12">
      <c r="A252" s="40" t="s">
        <v>218</v>
      </c>
      <c r="B252" s="47">
        <v>192502.45833333334</v>
      </c>
      <c r="C252" s="47">
        <v>182770.86833333335</v>
      </c>
      <c r="D252" s="47">
        <v>203842.44833333336</v>
      </c>
      <c r="E252" s="45">
        <v>192193.59833333336</v>
      </c>
      <c r="F252" s="47">
        <v>183588.07833333334</v>
      </c>
      <c r="G252" s="45">
        <v>216618.40833333335</v>
      </c>
      <c r="H252" s="47">
        <v>204914.72833333336</v>
      </c>
      <c r="I252" s="45">
        <v>178368.74833333332</v>
      </c>
      <c r="J252" s="47">
        <v>199803.26833333337</v>
      </c>
      <c r="K252" s="47">
        <v>193332.80833333338</v>
      </c>
      <c r="L252" s="47">
        <v>171771.69833333333</v>
      </c>
      <c r="M252" s="45">
        <v>183329.14833333335</v>
      </c>
      <c r="N252" s="45">
        <f t="shared" si="3"/>
        <v>2303036.2600000002</v>
      </c>
    </row>
    <row r="253" spans="1:14" ht="12">
      <c r="A253" s="46"/>
      <c r="B253" s="47"/>
      <c r="C253" s="47"/>
      <c r="D253" s="47"/>
      <c r="E253" s="45"/>
      <c r="F253" s="47"/>
      <c r="G253" s="45"/>
      <c r="H253" s="47"/>
      <c r="I253" s="45"/>
      <c r="J253" s="47"/>
      <c r="K253" s="47"/>
      <c r="L253" s="47"/>
      <c r="M253" s="45"/>
      <c r="N253" s="45"/>
    </row>
    <row r="254" spans="1:14" ht="12">
      <c r="A254" s="40" t="s">
        <v>219</v>
      </c>
      <c r="B254" s="47">
        <v>36270.07</v>
      </c>
      <c r="C254" s="47">
        <v>34360.31</v>
      </c>
      <c r="D254" s="47">
        <v>38753.82</v>
      </c>
      <c r="E254" s="45">
        <v>36159.84</v>
      </c>
      <c r="F254" s="47">
        <v>34513.94</v>
      </c>
      <c r="G254" s="45">
        <v>43451.17</v>
      </c>
      <c r="H254" s="47">
        <v>40699.63</v>
      </c>
      <c r="I254" s="45">
        <v>33532.73</v>
      </c>
      <c r="J254" s="47">
        <v>37562.34</v>
      </c>
      <c r="K254" s="47">
        <v>36345.92</v>
      </c>
      <c r="L254" s="47">
        <v>32292.51</v>
      </c>
      <c r="M254" s="45">
        <v>34465.27</v>
      </c>
      <c r="N254" s="45">
        <f t="shared" si="3"/>
        <v>438407.55</v>
      </c>
    </row>
    <row r="255" spans="2:14" ht="12">
      <c r="B255" s="47"/>
      <c r="C255" s="47"/>
      <c r="D255" s="47"/>
      <c r="E255" s="45"/>
      <c r="F255" s="47"/>
      <c r="G255" s="45"/>
      <c r="H255" s="47"/>
      <c r="I255" s="45"/>
      <c r="J255" s="47"/>
      <c r="K255" s="47"/>
      <c r="L255" s="47"/>
      <c r="M255" s="45"/>
      <c r="N255" s="45"/>
    </row>
    <row r="256" spans="1:14" ht="12">
      <c r="A256" s="46" t="s">
        <v>62</v>
      </c>
      <c r="B256" s="47"/>
      <c r="C256" s="47"/>
      <c r="D256" s="47"/>
      <c r="E256" s="45"/>
      <c r="F256" s="47"/>
      <c r="G256" s="45"/>
      <c r="H256" s="47"/>
      <c r="I256" s="45"/>
      <c r="J256" s="47"/>
      <c r="K256" s="47"/>
      <c r="L256" s="47"/>
      <c r="M256" s="45"/>
      <c r="N256" s="45"/>
    </row>
    <row r="257" spans="1:14" ht="12">
      <c r="A257" s="40" t="s">
        <v>220</v>
      </c>
      <c r="B257" s="47">
        <v>25107.12</v>
      </c>
      <c r="C257" s="47">
        <v>23845.5</v>
      </c>
      <c r="D257" s="47">
        <v>26551.37</v>
      </c>
      <c r="E257" s="45">
        <v>25072.04</v>
      </c>
      <c r="F257" s="47">
        <v>23952.12</v>
      </c>
      <c r="G257" s="45">
        <v>27988.3</v>
      </c>
      <c r="H257" s="47">
        <v>26516.57</v>
      </c>
      <c r="I257" s="45">
        <v>23271.18</v>
      </c>
      <c r="J257" s="47">
        <v>26067.66</v>
      </c>
      <c r="K257" s="47">
        <v>25223.49</v>
      </c>
      <c r="L257" s="47">
        <v>22410.48</v>
      </c>
      <c r="M257" s="45">
        <v>23918.34</v>
      </c>
      <c r="N257" s="45">
        <f t="shared" si="3"/>
        <v>299924.17</v>
      </c>
    </row>
    <row r="258" spans="2:14" ht="12">
      <c r="B258" s="47"/>
      <c r="C258" s="47"/>
      <c r="D258" s="47"/>
      <c r="E258" s="45"/>
      <c r="F258" s="47"/>
      <c r="G258" s="45"/>
      <c r="H258" s="47"/>
      <c r="I258" s="45"/>
      <c r="J258" s="47"/>
      <c r="K258" s="47"/>
      <c r="L258" s="47"/>
      <c r="M258" s="45"/>
      <c r="N258" s="45"/>
    </row>
    <row r="259" spans="1:14" ht="12">
      <c r="A259" s="48" t="s">
        <v>221</v>
      </c>
      <c r="B259" s="47">
        <v>253879.64833333335</v>
      </c>
      <c r="C259" s="47">
        <v>240976.67833333334</v>
      </c>
      <c r="D259" s="47">
        <v>269147.63833333337</v>
      </c>
      <c r="E259" s="45">
        <v>253425.47833333336</v>
      </c>
      <c r="F259" s="47">
        <v>242054.13833333334</v>
      </c>
      <c r="G259" s="45">
        <v>288057.87833333336</v>
      </c>
      <c r="H259" s="47">
        <v>272130.92833333334</v>
      </c>
      <c r="I259" s="45">
        <v>235172.65833333333</v>
      </c>
      <c r="J259" s="47">
        <v>263433.26833333337</v>
      </c>
      <c r="K259" s="47">
        <v>254902.21833333338</v>
      </c>
      <c r="L259" s="47">
        <v>226474.68833333335</v>
      </c>
      <c r="M259" s="45">
        <v>241712.75833333333</v>
      </c>
      <c r="N259" s="67">
        <f t="shared" si="3"/>
        <v>3041367.9800000004</v>
      </c>
    </row>
    <row r="260" spans="1:14" ht="12">
      <c r="A260" s="49"/>
      <c r="B260" s="47"/>
      <c r="C260" s="47"/>
      <c r="D260" s="47"/>
      <c r="E260" s="45"/>
      <c r="F260" s="47"/>
      <c r="G260" s="45"/>
      <c r="H260" s="47"/>
      <c r="I260" s="45"/>
      <c r="J260" s="47"/>
      <c r="K260" s="47"/>
      <c r="L260" s="47"/>
      <c r="M260" s="45"/>
      <c r="N260" s="45"/>
    </row>
    <row r="261" spans="1:14" ht="12">
      <c r="A261" s="46" t="s">
        <v>222</v>
      </c>
      <c r="B261" s="47"/>
      <c r="C261" s="47"/>
      <c r="D261" s="47"/>
      <c r="E261" s="45"/>
      <c r="F261" s="47"/>
      <c r="G261" s="45"/>
      <c r="H261" s="47"/>
      <c r="I261" s="45"/>
      <c r="J261" s="47"/>
      <c r="K261" s="47"/>
      <c r="L261" s="47"/>
      <c r="M261" s="45"/>
      <c r="N261" s="45"/>
    </row>
    <row r="262" spans="1:14" ht="12">
      <c r="A262" s="46" t="s">
        <v>67</v>
      </c>
      <c r="B262" s="47"/>
      <c r="C262" s="47"/>
      <c r="D262" s="47"/>
      <c r="E262" s="45"/>
      <c r="F262" s="47"/>
      <c r="G262" s="45"/>
      <c r="H262" s="47"/>
      <c r="I262" s="45"/>
      <c r="J262" s="47"/>
      <c r="K262" s="47"/>
      <c r="L262" s="47"/>
      <c r="M262" s="45"/>
      <c r="N262" s="45"/>
    </row>
    <row r="263" spans="1:14" ht="12">
      <c r="A263" s="40" t="s">
        <v>223</v>
      </c>
      <c r="B263" s="47">
        <v>208480.4375</v>
      </c>
      <c r="C263" s="47">
        <v>216077.74749999997</v>
      </c>
      <c r="D263" s="47">
        <v>279119.6275</v>
      </c>
      <c r="E263" s="45">
        <v>199884.4975</v>
      </c>
      <c r="F263" s="47">
        <v>230215.3575</v>
      </c>
      <c r="G263" s="45">
        <v>226342.1175</v>
      </c>
      <c r="H263" s="47">
        <v>193446.3675</v>
      </c>
      <c r="I263" s="45">
        <v>192177.77749999997</v>
      </c>
      <c r="J263" s="47">
        <v>206746.4675</v>
      </c>
      <c r="K263" s="47">
        <v>201391.33749999994</v>
      </c>
      <c r="L263" s="47">
        <v>206060.0375</v>
      </c>
      <c r="M263" s="45">
        <v>217326.85749999998</v>
      </c>
      <c r="N263" s="45">
        <f t="shared" si="3"/>
        <v>2577268.63</v>
      </c>
    </row>
    <row r="264" spans="2:14" ht="12">
      <c r="B264" s="47"/>
      <c r="C264" s="47"/>
      <c r="D264" s="47"/>
      <c r="E264" s="45"/>
      <c r="F264" s="47"/>
      <c r="G264" s="45"/>
      <c r="H264" s="47"/>
      <c r="I264" s="45"/>
      <c r="J264" s="47"/>
      <c r="K264" s="47"/>
      <c r="L264" s="47"/>
      <c r="M264" s="45"/>
      <c r="N264" s="45"/>
    </row>
    <row r="265" spans="1:14" ht="12">
      <c r="A265" s="46" t="s">
        <v>62</v>
      </c>
      <c r="B265" s="47"/>
      <c r="C265" s="47"/>
      <c r="D265" s="47"/>
      <c r="E265" s="45"/>
      <c r="F265" s="47"/>
      <c r="G265" s="45"/>
      <c r="H265" s="47"/>
      <c r="I265" s="45"/>
      <c r="J265" s="47"/>
      <c r="K265" s="47"/>
      <c r="L265" s="47"/>
      <c r="M265" s="45"/>
      <c r="N265" s="45"/>
    </row>
    <row r="266" spans="1:14" ht="12">
      <c r="A266" s="40" t="s">
        <v>63</v>
      </c>
      <c r="B266" s="47">
        <v>69.19</v>
      </c>
      <c r="C266" s="47">
        <v>71.29</v>
      </c>
      <c r="D266" s="47">
        <v>88.76</v>
      </c>
      <c r="E266" s="45">
        <v>66.8</v>
      </c>
      <c r="F266" s="47">
        <v>75.21</v>
      </c>
      <c r="G266" s="45">
        <v>74.13</v>
      </c>
      <c r="H266" s="47">
        <v>65.02</v>
      </c>
      <c r="I266" s="45">
        <v>64.67</v>
      </c>
      <c r="J266" s="47">
        <v>68.71</v>
      </c>
      <c r="K266" s="47">
        <v>67.22</v>
      </c>
      <c r="L266" s="47">
        <v>68.52</v>
      </c>
      <c r="M266" s="45">
        <v>71.64</v>
      </c>
      <c r="N266" s="45">
        <f t="shared" si="3"/>
        <v>851.16</v>
      </c>
    </row>
    <row r="267" spans="2:14" ht="12">
      <c r="B267" s="47"/>
      <c r="C267" s="47"/>
      <c r="D267" s="47"/>
      <c r="E267" s="45"/>
      <c r="F267" s="47"/>
      <c r="G267" s="45"/>
      <c r="H267" s="47"/>
      <c r="I267" s="45"/>
      <c r="J267" s="47"/>
      <c r="K267" s="47"/>
      <c r="L267" s="47"/>
      <c r="M267" s="45"/>
      <c r="N267" s="45"/>
    </row>
    <row r="268" spans="1:14" ht="12">
      <c r="A268" s="48" t="s">
        <v>224</v>
      </c>
      <c r="B268" s="47">
        <v>208549.6275</v>
      </c>
      <c r="C268" s="47">
        <v>216149.03749999998</v>
      </c>
      <c r="D268" s="47">
        <v>279208.3875</v>
      </c>
      <c r="E268" s="45">
        <v>199951.2975</v>
      </c>
      <c r="F268" s="47">
        <v>230290.5675</v>
      </c>
      <c r="G268" s="45">
        <v>226416.2475</v>
      </c>
      <c r="H268" s="47">
        <v>193511.38749999998</v>
      </c>
      <c r="I268" s="45">
        <v>192242.44749999998</v>
      </c>
      <c r="J268" s="47">
        <v>206815.1775</v>
      </c>
      <c r="K268" s="47">
        <v>201458.55749999994</v>
      </c>
      <c r="L268" s="47">
        <v>206128.5575</v>
      </c>
      <c r="M268" s="45">
        <v>217398.4975</v>
      </c>
      <c r="N268" s="67">
        <f aca="true" t="shared" si="4" ref="N268:N305">SUM(B268:M268)</f>
        <v>2578119.79</v>
      </c>
    </row>
    <row r="269" spans="1:14" ht="12">
      <c r="A269" s="49"/>
      <c r="B269" s="47"/>
      <c r="C269" s="47"/>
      <c r="D269" s="47"/>
      <c r="E269" s="45"/>
      <c r="F269" s="47"/>
      <c r="G269" s="45"/>
      <c r="H269" s="47"/>
      <c r="I269" s="45"/>
      <c r="J269" s="47"/>
      <c r="K269" s="47"/>
      <c r="L269" s="47"/>
      <c r="M269" s="45"/>
      <c r="N269" s="45"/>
    </row>
    <row r="270" spans="1:14" ht="12">
      <c r="A270" s="46" t="s">
        <v>225</v>
      </c>
      <c r="B270" s="47"/>
      <c r="C270" s="47"/>
      <c r="D270" s="47"/>
      <c r="E270" s="45"/>
      <c r="F270" s="47"/>
      <c r="G270" s="45"/>
      <c r="H270" s="47"/>
      <c r="I270" s="45"/>
      <c r="J270" s="47"/>
      <c r="K270" s="47"/>
      <c r="L270" s="47"/>
      <c r="M270" s="45"/>
      <c r="N270" s="45"/>
    </row>
    <row r="271" spans="1:14" ht="12">
      <c r="A271" s="46" t="s">
        <v>101</v>
      </c>
      <c r="B271" s="47"/>
      <c r="C271" s="47"/>
      <c r="D271" s="47"/>
      <c r="E271" s="45"/>
      <c r="F271" s="47"/>
      <c r="G271" s="45"/>
      <c r="H271" s="47"/>
      <c r="I271" s="45"/>
      <c r="J271" s="47"/>
      <c r="K271" s="47"/>
      <c r="L271" s="47"/>
      <c r="M271" s="45"/>
      <c r="N271" s="45"/>
    </row>
    <row r="272" spans="1:14" ht="12">
      <c r="A272" s="40" t="s">
        <v>248</v>
      </c>
      <c r="B272" s="47">
        <v>10995.33</v>
      </c>
      <c r="C272" s="47">
        <v>10995.33</v>
      </c>
      <c r="D272" s="47">
        <v>10995.33</v>
      </c>
      <c r="E272" s="45">
        <v>10995.33</v>
      </c>
      <c r="F272" s="47">
        <v>10995.33</v>
      </c>
      <c r="G272" s="45">
        <v>10995.33</v>
      </c>
      <c r="H272" s="47">
        <v>10995.33</v>
      </c>
      <c r="I272" s="45">
        <v>10995.33</v>
      </c>
      <c r="J272" s="47">
        <v>10995.33</v>
      </c>
      <c r="K272" s="47">
        <v>10995.33</v>
      </c>
      <c r="L272" s="47">
        <v>10995.33</v>
      </c>
      <c r="M272" s="45">
        <v>10995.33</v>
      </c>
      <c r="N272" s="45">
        <f t="shared" si="4"/>
        <v>131943.96</v>
      </c>
    </row>
    <row r="273" spans="1:14" ht="12">
      <c r="A273" s="40" t="s">
        <v>226</v>
      </c>
      <c r="B273" s="47">
        <v>5324.45</v>
      </c>
      <c r="C273" s="47">
        <v>5324.45</v>
      </c>
      <c r="D273" s="47">
        <v>5324.45</v>
      </c>
      <c r="E273" s="45">
        <v>5324.45</v>
      </c>
      <c r="F273" s="47">
        <v>5324.45</v>
      </c>
      <c r="G273" s="45">
        <v>5324.45</v>
      </c>
      <c r="H273" s="47">
        <v>5324.45</v>
      </c>
      <c r="I273" s="45">
        <v>5324.45</v>
      </c>
      <c r="J273" s="47">
        <v>5324.45</v>
      </c>
      <c r="K273" s="47">
        <v>5324.45</v>
      </c>
      <c r="L273" s="47">
        <v>5324.45</v>
      </c>
      <c r="M273" s="45">
        <v>5324.45</v>
      </c>
      <c r="N273" s="45">
        <f t="shared" si="4"/>
        <v>63893.39999999999</v>
      </c>
    </row>
    <row r="274" spans="1:14" ht="12">
      <c r="A274" s="40" t="s">
        <v>249</v>
      </c>
      <c r="B274" s="47">
        <v>752.46</v>
      </c>
      <c r="C274" s="47">
        <v>752.46</v>
      </c>
      <c r="D274" s="47">
        <v>752.46</v>
      </c>
      <c r="E274" s="45">
        <v>752.46</v>
      </c>
      <c r="F274" s="47">
        <v>752.46</v>
      </c>
      <c r="G274" s="45">
        <v>752.46</v>
      </c>
      <c r="H274" s="47">
        <v>752.46</v>
      </c>
      <c r="I274" s="45">
        <v>752.46</v>
      </c>
      <c r="J274" s="47">
        <v>752.46</v>
      </c>
      <c r="K274" s="47">
        <v>752.46</v>
      </c>
      <c r="L274" s="47">
        <v>752.46</v>
      </c>
      <c r="M274" s="45">
        <v>752.46</v>
      </c>
      <c r="N274" s="45">
        <f t="shared" si="4"/>
        <v>9029.52</v>
      </c>
    </row>
    <row r="275" spans="2:14" ht="12">
      <c r="B275" s="47"/>
      <c r="C275" s="47"/>
      <c r="D275" s="47"/>
      <c r="E275" s="45"/>
      <c r="F275" s="47"/>
      <c r="G275" s="45"/>
      <c r="H275" s="47"/>
      <c r="I275" s="45"/>
      <c r="J275" s="47"/>
      <c r="K275" s="47"/>
      <c r="L275" s="47"/>
      <c r="M275" s="45"/>
      <c r="N275" s="45"/>
    </row>
    <row r="276" spans="1:14" ht="12">
      <c r="A276" s="46" t="s">
        <v>67</v>
      </c>
      <c r="B276" s="47"/>
      <c r="C276" s="47"/>
      <c r="D276" s="47"/>
      <c r="E276" s="45"/>
      <c r="F276" s="47"/>
      <c r="G276" s="45"/>
      <c r="H276" s="47"/>
      <c r="I276" s="45"/>
      <c r="J276" s="47"/>
      <c r="K276" s="47"/>
      <c r="L276" s="47"/>
      <c r="M276" s="45"/>
      <c r="N276" s="45"/>
    </row>
    <row r="277" spans="1:14" ht="12">
      <c r="A277" s="40" t="s">
        <v>227</v>
      </c>
      <c r="B277" s="47">
        <v>7057977.11</v>
      </c>
      <c r="C277" s="47">
        <v>7453245.870000002</v>
      </c>
      <c r="D277" s="47">
        <v>7331349.85</v>
      </c>
      <c r="E277" s="45">
        <v>6673471.94</v>
      </c>
      <c r="F277" s="47">
        <v>5988811.75</v>
      </c>
      <c r="G277" s="45">
        <v>7471794.63</v>
      </c>
      <c r="H277" s="47">
        <v>5408676.180000001</v>
      </c>
      <c r="I277" s="45">
        <v>5075071.34</v>
      </c>
      <c r="J277" s="47">
        <v>6185313.729999999</v>
      </c>
      <c r="K277" s="47">
        <v>5827838.01</v>
      </c>
      <c r="L277" s="47">
        <v>5836057.309999999</v>
      </c>
      <c r="M277" s="45">
        <v>6477554.52</v>
      </c>
      <c r="N277" s="45">
        <f t="shared" si="4"/>
        <v>76787162.24</v>
      </c>
    </row>
    <row r="278" spans="2:14" ht="12">
      <c r="B278" s="47"/>
      <c r="C278" s="47"/>
      <c r="D278" s="47"/>
      <c r="E278" s="45"/>
      <c r="F278" s="47"/>
      <c r="G278" s="45"/>
      <c r="H278" s="47"/>
      <c r="I278" s="45"/>
      <c r="J278" s="47"/>
      <c r="K278" s="47"/>
      <c r="L278" s="47"/>
      <c r="M278" s="45"/>
      <c r="N278" s="45"/>
    </row>
    <row r="279" spans="1:14" ht="12">
      <c r="A279" s="40" t="s">
        <v>228</v>
      </c>
      <c r="B279" s="47">
        <v>4003155.44</v>
      </c>
      <c r="C279" s="47">
        <v>4227550.6</v>
      </c>
      <c r="D279" s="47">
        <v>4158451.45</v>
      </c>
      <c r="E279" s="45">
        <v>3785071.15</v>
      </c>
      <c r="F279" s="47">
        <v>3396744.41</v>
      </c>
      <c r="G279" s="45">
        <v>4237865.16</v>
      </c>
      <c r="H279" s="47">
        <v>3067702.15</v>
      </c>
      <c r="I279" s="45">
        <v>2878487.59</v>
      </c>
      <c r="J279" s="47">
        <v>3508196.74</v>
      </c>
      <c r="K279" s="47">
        <v>3305443.06</v>
      </c>
      <c r="L279" s="47">
        <v>3310104.9</v>
      </c>
      <c r="M279" s="45">
        <v>3673950.37</v>
      </c>
      <c r="N279" s="45">
        <f t="shared" si="4"/>
        <v>43552723.019999996</v>
      </c>
    </row>
    <row r="280" spans="1:14" ht="12">
      <c r="A280" s="40" t="s">
        <v>229</v>
      </c>
      <c r="B280" s="47">
        <v>1701309.86</v>
      </c>
      <c r="C280" s="47">
        <v>1802001.89</v>
      </c>
      <c r="D280" s="47">
        <v>1773618.71</v>
      </c>
      <c r="E280" s="45">
        <v>1608625.74</v>
      </c>
      <c r="F280" s="47">
        <v>1443589.91</v>
      </c>
      <c r="G280" s="45">
        <v>1801059.67</v>
      </c>
      <c r="H280" s="47">
        <v>1303749.51</v>
      </c>
      <c r="I280" s="45">
        <v>1223334.79</v>
      </c>
      <c r="J280" s="47">
        <v>1490956.28</v>
      </c>
      <c r="K280" s="47">
        <v>1404787.54</v>
      </c>
      <c r="L280" s="47">
        <v>1406768.79</v>
      </c>
      <c r="M280" s="45">
        <v>1561400.27</v>
      </c>
      <c r="N280" s="45">
        <f t="shared" si="4"/>
        <v>18521202.96</v>
      </c>
    </row>
    <row r="281" spans="2:14" ht="12">
      <c r="B281" s="47"/>
      <c r="C281" s="47"/>
      <c r="D281" s="47"/>
      <c r="E281" s="45"/>
      <c r="F281" s="47"/>
      <c r="G281" s="45"/>
      <c r="H281" s="47"/>
      <c r="I281" s="45"/>
      <c r="J281" s="47"/>
      <c r="K281" s="47"/>
      <c r="L281" s="47"/>
      <c r="M281" s="45"/>
      <c r="N281" s="45"/>
    </row>
    <row r="282" spans="1:14" ht="12">
      <c r="A282" s="46" t="s">
        <v>62</v>
      </c>
      <c r="B282" s="47"/>
      <c r="C282" s="47"/>
      <c r="D282" s="47"/>
      <c r="E282" s="45"/>
      <c r="F282" s="47"/>
      <c r="G282" s="45"/>
      <c r="H282" s="47"/>
      <c r="I282" s="45"/>
      <c r="J282" s="47"/>
      <c r="K282" s="47"/>
      <c r="L282" s="47"/>
      <c r="M282" s="45"/>
      <c r="N282" s="45"/>
    </row>
    <row r="283" spans="1:14" ht="12">
      <c r="A283" s="40" t="s">
        <v>63</v>
      </c>
      <c r="B283" s="47">
        <v>13825.74</v>
      </c>
      <c r="C283" s="47">
        <v>14551.68</v>
      </c>
      <c r="D283" s="47">
        <v>14303.97</v>
      </c>
      <c r="E283" s="45">
        <v>13072.54</v>
      </c>
      <c r="F283" s="47">
        <v>11731.37</v>
      </c>
      <c r="G283" s="45">
        <v>14636.36</v>
      </c>
      <c r="H283" s="47">
        <v>10594.96</v>
      </c>
      <c r="I283" s="45">
        <v>9941.47</v>
      </c>
      <c r="J283" s="47">
        <v>12116.3</v>
      </c>
      <c r="K283" s="47">
        <v>11416.05</v>
      </c>
      <c r="L283" s="47">
        <v>11432.15</v>
      </c>
      <c r="M283" s="45">
        <v>12688.76</v>
      </c>
      <c r="N283" s="45">
        <f t="shared" si="4"/>
        <v>150311.35</v>
      </c>
    </row>
    <row r="284" spans="1:14" ht="12">
      <c r="A284" s="40" t="s">
        <v>230</v>
      </c>
      <c r="B284" s="47">
        <v>95680.76</v>
      </c>
      <c r="C284" s="47">
        <v>100230.91</v>
      </c>
      <c r="D284" s="47">
        <v>98429.2</v>
      </c>
      <c r="E284" s="45">
        <v>90468.26</v>
      </c>
      <c r="F284" s="47">
        <v>81186.73</v>
      </c>
      <c r="G284" s="45">
        <v>101290.64</v>
      </c>
      <c r="H284" s="47">
        <v>73322.18</v>
      </c>
      <c r="I284" s="45">
        <v>68799.7</v>
      </c>
      <c r="J284" s="47">
        <v>83850.59</v>
      </c>
      <c r="K284" s="47">
        <v>79004.5</v>
      </c>
      <c r="L284" s="47">
        <v>79115.93</v>
      </c>
      <c r="M284" s="45">
        <v>87812.32</v>
      </c>
      <c r="N284" s="45">
        <f t="shared" si="4"/>
        <v>1039191.72</v>
      </c>
    </row>
    <row r="285" spans="1:14" ht="12">
      <c r="A285" s="40" t="s">
        <v>231</v>
      </c>
      <c r="B285" s="47">
        <v>264293.62</v>
      </c>
      <c r="C285" s="47">
        <v>276845.34</v>
      </c>
      <c r="D285" s="47">
        <v>271865.43</v>
      </c>
      <c r="E285" s="45">
        <v>249895.4</v>
      </c>
      <c r="F285" s="47">
        <v>224257.56</v>
      </c>
      <c r="G285" s="45">
        <v>279789.46</v>
      </c>
      <c r="H285" s="47">
        <v>202533.75</v>
      </c>
      <c r="I285" s="45">
        <v>190041.56</v>
      </c>
      <c r="J285" s="47">
        <v>231615.79</v>
      </c>
      <c r="K285" s="47">
        <v>218229.72</v>
      </c>
      <c r="L285" s="47">
        <v>218537.5</v>
      </c>
      <c r="M285" s="45">
        <v>242559.06</v>
      </c>
      <c r="N285" s="45">
        <f t="shared" si="4"/>
        <v>2870464.19</v>
      </c>
    </row>
    <row r="286" spans="1:14" ht="12">
      <c r="A286" s="40" t="s">
        <v>232</v>
      </c>
      <c r="B286" s="47">
        <v>13954.32</v>
      </c>
      <c r="C286" s="47">
        <v>14885.97</v>
      </c>
      <c r="D286" s="47">
        <v>14672.7</v>
      </c>
      <c r="E286" s="45">
        <v>13194.12</v>
      </c>
      <c r="F286" s="47">
        <v>11840.47</v>
      </c>
      <c r="G286" s="45">
        <v>14772.48</v>
      </c>
      <c r="H286" s="47">
        <v>10693.49</v>
      </c>
      <c r="I286" s="45">
        <v>10033.92</v>
      </c>
      <c r="J286" s="47">
        <v>12228.98</v>
      </c>
      <c r="K286" s="47">
        <v>11522.21</v>
      </c>
      <c r="L286" s="47">
        <v>11538.46</v>
      </c>
      <c r="M286" s="45">
        <v>12806.77</v>
      </c>
      <c r="N286" s="45">
        <f t="shared" si="4"/>
        <v>152143.88999999998</v>
      </c>
    </row>
    <row r="287" spans="1:14" ht="12">
      <c r="A287" s="40" t="s">
        <v>64</v>
      </c>
      <c r="B287" s="47">
        <v>107741.54</v>
      </c>
      <c r="C287" s="47">
        <v>113477.1</v>
      </c>
      <c r="D287" s="47">
        <v>111561.25</v>
      </c>
      <c r="E287" s="45">
        <v>101871.99</v>
      </c>
      <c r="F287" s="47">
        <v>91420.5</v>
      </c>
      <c r="G287" s="45">
        <v>114058.56</v>
      </c>
      <c r="H287" s="47">
        <v>82564.61</v>
      </c>
      <c r="I287" s="45">
        <v>77472.06</v>
      </c>
      <c r="J287" s="47">
        <v>94420.15</v>
      </c>
      <c r="K287" s="47">
        <v>88963.2</v>
      </c>
      <c r="L287" s="47">
        <v>89088.67</v>
      </c>
      <c r="M287" s="45">
        <v>98881.27</v>
      </c>
      <c r="N287" s="45">
        <f t="shared" si="4"/>
        <v>1171520.9</v>
      </c>
    </row>
    <row r="288" spans="1:14" ht="12">
      <c r="A288" s="40" t="s">
        <v>233</v>
      </c>
      <c r="B288" s="47">
        <v>470023.44</v>
      </c>
      <c r="C288" s="47">
        <v>495291.5</v>
      </c>
      <c r="D288" s="47">
        <v>486979.13</v>
      </c>
      <c r="E288" s="45">
        <v>444417.45</v>
      </c>
      <c r="F288" s="47">
        <v>398822.76</v>
      </c>
      <c r="G288" s="45">
        <v>497581.46</v>
      </c>
      <c r="H288" s="47">
        <v>360188.84</v>
      </c>
      <c r="I288" s="45">
        <v>337972.54</v>
      </c>
      <c r="J288" s="47">
        <v>411908.73</v>
      </c>
      <c r="K288" s="47">
        <v>388102.77</v>
      </c>
      <c r="L288" s="47">
        <v>388650.13</v>
      </c>
      <c r="M288" s="45">
        <v>431370.4</v>
      </c>
      <c r="N288" s="45">
        <f t="shared" si="4"/>
        <v>5111309.149999999</v>
      </c>
    </row>
    <row r="289" spans="2:14" ht="12">
      <c r="B289" s="47"/>
      <c r="C289" s="47"/>
      <c r="D289" s="47"/>
      <c r="E289" s="45"/>
      <c r="F289" s="47"/>
      <c r="G289" s="45"/>
      <c r="H289" s="47"/>
      <c r="I289" s="45"/>
      <c r="J289" s="47"/>
      <c r="K289" s="47"/>
      <c r="L289" s="47"/>
      <c r="M289" s="45"/>
      <c r="N289" s="45"/>
    </row>
    <row r="290" spans="1:14" ht="12">
      <c r="A290" s="48" t="s">
        <v>234</v>
      </c>
      <c r="B290" s="47">
        <v>13745034.069999998</v>
      </c>
      <c r="C290" s="47">
        <v>14515153.100000001</v>
      </c>
      <c r="D290" s="47">
        <v>14278303.93</v>
      </c>
      <c r="E290" s="45">
        <v>12997160.829999998</v>
      </c>
      <c r="F290" s="47">
        <v>11665477.700000001</v>
      </c>
      <c r="G290" s="45">
        <v>14549920.660000004</v>
      </c>
      <c r="H290" s="47">
        <v>10537097.91</v>
      </c>
      <c r="I290" s="45">
        <v>9888227.21</v>
      </c>
      <c r="J290" s="47">
        <v>12047679.53</v>
      </c>
      <c r="K290" s="47">
        <v>11352379.300000003</v>
      </c>
      <c r="L290" s="47">
        <v>11368366.08</v>
      </c>
      <c r="M290" s="45">
        <v>12616095.979999999</v>
      </c>
      <c r="N290" s="67">
        <f t="shared" si="4"/>
        <v>149560896.29999998</v>
      </c>
    </row>
    <row r="291" spans="1:14" ht="12">
      <c r="A291" s="49"/>
      <c r="B291" s="47"/>
      <c r="C291" s="47"/>
      <c r="D291" s="47"/>
      <c r="E291" s="45"/>
      <c r="F291" s="47"/>
      <c r="G291" s="45"/>
      <c r="H291" s="47"/>
      <c r="I291" s="45"/>
      <c r="J291" s="47"/>
      <c r="K291" s="47"/>
      <c r="L291" s="47"/>
      <c r="M291" s="45"/>
      <c r="N291" s="45"/>
    </row>
    <row r="292" spans="1:14" ht="12">
      <c r="A292" s="46" t="s">
        <v>235</v>
      </c>
      <c r="B292" s="47"/>
      <c r="C292" s="47"/>
      <c r="D292" s="47"/>
      <c r="E292" s="45"/>
      <c r="F292" s="47"/>
      <c r="G292" s="45"/>
      <c r="H292" s="47"/>
      <c r="I292" s="45"/>
      <c r="J292" s="47"/>
      <c r="K292" s="47"/>
      <c r="L292" s="47"/>
      <c r="M292" s="45"/>
      <c r="N292" s="45"/>
    </row>
    <row r="293" spans="1:14" ht="12">
      <c r="A293" s="46" t="s">
        <v>67</v>
      </c>
      <c r="B293" s="47"/>
      <c r="C293" s="47"/>
      <c r="D293" s="47"/>
      <c r="E293" s="45"/>
      <c r="F293" s="47"/>
      <c r="G293" s="45"/>
      <c r="H293" s="47"/>
      <c r="I293" s="45"/>
      <c r="J293" s="47"/>
      <c r="K293" s="47"/>
      <c r="L293" s="47"/>
      <c r="M293" s="45"/>
      <c r="N293" s="45"/>
    </row>
    <row r="294" spans="1:14" ht="12">
      <c r="A294" s="40" t="s">
        <v>236</v>
      </c>
      <c r="B294" s="47">
        <v>287736.9475</v>
      </c>
      <c r="C294" s="47">
        <v>275416.4975</v>
      </c>
      <c r="D294" s="47">
        <v>295015.3775</v>
      </c>
      <c r="E294" s="45">
        <v>395524.41750000004</v>
      </c>
      <c r="F294" s="47">
        <v>268054.8475000001</v>
      </c>
      <c r="G294" s="45">
        <v>307814.5775000001</v>
      </c>
      <c r="H294" s="47">
        <v>275089.35750000004</v>
      </c>
      <c r="I294" s="45">
        <v>256432.6975000001</v>
      </c>
      <c r="J294" s="47">
        <v>283771.4475</v>
      </c>
      <c r="K294" s="47">
        <v>281275.02750000014</v>
      </c>
      <c r="L294" s="47">
        <v>272897.13750000007</v>
      </c>
      <c r="M294" s="45">
        <v>277786.54750000004</v>
      </c>
      <c r="N294" s="45">
        <f t="shared" si="4"/>
        <v>3476814.880000001</v>
      </c>
    </row>
    <row r="295" spans="2:14" ht="12">
      <c r="B295" s="47"/>
      <c r="C295" s="47"/>
      <c r="D295" s="47"/>
      <c r="E295" s="45"/>
      <c r="F295" s="47"/>
      <c r="G295" s="45"/>
      <c r="H295" s="47"/>
      <c r="I295" s="45"/>
      <c r="J295" s="47"/>
      <c r="K295" s="47"/>
      <c r="L295" s="47"/>
      <c r="M295" s="45"/>
      <c r="N295" s="45"/>
    </row>
    <row r="296" spans="1:14" ht="12">
      <c r="A296" s="40" t="s">
        <v>237</v>
      </c>
      <c r="B296" s="47">
        <v>93612.12</v>
      </c>
      <c r="C296" s="47">
        <v>90911.44</v>
      </c>
      <c r="D296" s="47">
        <v>95207.57</v>
      </c>
      <c r="E296" s="45">
        <v>117239.5</v>
      </c>
      <c r="F296" s="47">
        <v>89297.74</v>
      </c>
      <c r="G296" s="45">
        <v>98013.2</v>
      </c>
      <c r="H296" s="47">
        <v>90839.73</v>
      </c>
      <c r="I296" s="45">
        <v>86750.12</v>
      </c>
      <c r="J296" s="47">
        <v>92742.87</v>
      </c>
      <c r="K296" s="47">
        <v>92195.65</v>
      </c>
      <c r="L296" s="47">
        <v>90359.18</v>
      </c>
      <c r="M296" s="45">
        <v>91430.95</v>
      </c>
      <c r="N296" s="45">
        <f t="shared" si="4"/>
        <v>1128600.0699999998</v>
      </c>
    </row>
    <row r="297" spans="2:14" ht="12">
      <c r="B297" s="47"/>
      <c r="C297" s="47"/>
      <c r="D297" s="47"/>
      <c r="E297" s="45"/>
      <c r="F297" s="47"/>
      <c r="G297" s="45"/>
      <c r="H297" s="47"/>
      <c r="I297" s="45"/>
      <c r="J297" s="47"/>
      <c r="K297" s="47"/>
      <c r="L297" s="47"/>
      <c r="M297" s="45"/>
      <c r="N297" s="45"/>
    </row>
    <row r="298" spans="1:14" ht="12">
      <c r="A298" s="40" t="s">
        <v>238</v>
      </c>
      <c r="B298" s="47">
        <v>1389.96</v>
      </c>
      <c r="C298" s="47">
        <v>1344.54</v>
      </c>
      <c r="D298" s="47">
        <v>1416.79</v>
      </c>
      <c r="E298" s="45">
        <v>1787.35</v>
      </c>
      <c r="F298" s="47">
        <v>1317.4</v>
      </c>
      <c r="G298" s="45">
        <v>1463.98</v>
      </c>
      <c r="H298" s="47">
        <v>1343.33</v>
      </c>
      <c r="I298" s="45">
        <v>1274.55</v>
      </c>
      <c r="J298" s="47">
        <v>1375.34</v>
      </c>
      <c r="K298" s="47">
        <v>1366.14</v>
      </c>
      <c r="L298" s="47">
        <v>1335.25</v>
      </c>
      <c r="M298" s="45">
        <v>1353.27</v>
      </c>
      <c r="N298" s="45">
        <f t="shared" si="4"/>
        <v>16767.899999999998</v>
      </c>
    </row>
    <row r="299" spans="1:14" ht="12">
      <c r="A299" s="40" t="s">
        <v>239</v>
      </c>
      <c r="B299" s="47">
        <v>4644.8</v>
      </c>
      <c r="C299" s="47">
        <v>4518.2</v>
      </c>
      <c r="D299" s="47">
        <v>4719.6</v>
      </c>
      <c r="E299" s="45">
        <v>5752.45</v>
      </c>
      <c r="F299" s="47">
        <v>4442.55</v>
      </c>
      <c r="G299" s="45">
        <v>4851.12</v>
      </c>
      <c r="H299" s="47">
        <v>4514.84</v>
      </c>
      <c r="I299" s="45">
        <v>4323.12</v>
      </c>
      <c r="J299" s="47">
        <v>4604.05</v>
      </c>
      <c r="K299" s="47">
        <v>4578.4</v>
      </c>
      <c r="L299" s="47">
        <v>4492.31</v>
      </c>
      <c r="M299" s="45">
        <v>4542.55</v>
      </c>
      <c r="N299" s="45">
        <f t="shared" si="4"/>
        <v>55983.990000000005</v>
      </c>
    </row>
    <row r="300" spans="1:14" ht="12">
      <c r="A300" s="40" t="s">
        <v>240</v>
      </c>
      <c r="B300" s="47">
        <v>1514.42</v>
      </c>
      <c r="C300" s="47">
        <v>1493.31</v>
      </c>
      <c r="D300" s="47">
        <v>1526.9</v>
      </c>
      <c r="E300" s="45">
        <v>1699.17</v>
      </c>
      <c r="F300" s="47">
        <v>1480.69</v>
      </c>
      <c r="G300" s="45">
        <v>1548.84</v>
      </c>
      <c r="H300" s="47">
        <v>1492.75</v>
      </c>
      <c r="I300" s="45">
        <v>1460.77</v>
      </c>
      <c r="J300" s="47">
        <v>1507.63</v>
      </c>
      <c r="K300" s="47">
        <v>1503.35</v>
      </c>
      <c r="L300" s="47">
        <v>1488.99</v>
      </c>
      <c r="M300" s="45">
        <v>1497.37</v>
      </c>
      <c r="N300" s="45">
        <f t="shared" si="4"/>
        <v>18214.19</v>
      </c>
    </row>
    <row r="301" spans="2:14" ht="12">
      <c r="B301" s="47"/>
      <c r="C301" s="47"/>
      <c r="D301" s="47"/>
      <c r="E301" s="45"/>
      <c r="F301" s="47"/>
      <c r="G301" s="45"/>
      <c r="H301" s="47"/>
      <c r="I301" s="45"/>
      <c r="J301" s="47"/>
      <c r="K301" s="47"/>
      <c r="L301" s="47"/>
      <c r="M301" s="45"/>
      <c r="N301" s="45"/>
    </row>
    <row r="302" spans="1:14" ht="12">
      <c r="A302" s="46" t="s">
        <v>62</v>
      </c>
      <c r="B302" s="47"/>
      <c r="C302" s="47"/>
      <c r="D302" s="47"/>
      <c r="E302" s="45"/>
      <c r="F302" s="47"/>
      <c r="G302" s="45"/>
      <c r="H302" s="47"/>
      <c r="I302" s="45"/>
      <c r="J302" s="47"/>
      <c r="K302" s="47"/>
      <c r="L302" s="47"/>
      <c r="M302" s="45"/>
      <c r="N302" s="45"/>
    </row>
    <row r="303" spans="1:14" ht="12">
      <c r="A303" s="40" t="s">
        <v>241</v>
      </c>
      <c r="B303" s="47">
        <v>34212.08</v>
      </c>
      <c r="C303" s="47">
        <v>32908.95</v>
      </c>
      <c r="D303" s="47">
        <v>34981.91</v>
      </c>
      <c r="E303" s="45">
        <v>45612.69</v>
      </c>
      <c r="F303" s="47">
        <v>32130.32</v>
      </c>
      <c r="G303" s="45">
        <v>36335.67</v>
      </c>
      <c r="H303" s="47">
        <v>32874.35</v>
      </c>
      <c r="I303" s="45">
        <v>30901.05</v>
      </c>
      <c r="J303" s="47">
        <v>33792.65</v>
      </c>
      <c r="K303" s="47">
        <v>33528.61</v>
      </c>
      <c r="L303" s="47">
        <v>32642.48</v>
      </c>
      <c r="M303" s="45">
        <v>33159.63</v>
      </c>
      <c r="N303" s="45">
        <f t="shared" si="4"/>
        <v>413080.39</v>
      </c>
    </row>
    <row r="304" spans="2:14" ht="12">
      <c r="B304" s="47"/>
      <c r="C304" s="47"/>
      <c r="D304" s="47"/>
      <c r="E304" s="45"/>
      <c r="F304" s="47"/>
      <c r="G304" s="45"/>
      <c r="H304" s="47"/>
      <c r="I304" s="45"/>
      <c r="J304" s="47"/>
      <c r="K304" s="47"/>
      <c r="L304" s="47"/>
      <c r="M304" s="45"/>
      <c r="N304" s="45"/>
    </row>
    <row r="305" spans="1:15" ht="12">
      <c r="A305" s="48" t="s">
        <v>242</v>
      </c>
      <c r="B305" s="47">
        <v>423110.3275</v>
      </c>
      <c r="C305" s="47">
        <v>406592.9375</v>
      </c>
      <c r="D305" s="47">
        <v>432868.14749999996</v>
      </c>
      <c r="E305" s="45">
        <v>567615.5775</v>
      </c>
      <c r="F305" s="47">
        <v>396723.5475000001</v>
      </c>
      <c r="G305" s="45">
        <v>450027.38750000007</v>
      </c>
      <c r="H305" s="47">
        <v>406154.35750000004</v>
      </c>
      <c r="I305" s="45">
        <v>381142.3075000001</v>
      </c>
      <c r="J305" s="47">
        <v>417793.98750000005</v>
      </c>
      <c r="K305" s="47">
        <v>414447.1775000001</v>
      </c>
      <c r="L305" s="47">
        <v>403215.34750000003</v>
      </c>
      <c r="M305" s="45">
        <v>409770.31750000006</v>
      </c>
      <c r="N305" s="67">
        <f t="shared" si="4"/>
        <v>5109461.420000001</v>
      </c>
      <c r="O305" s="45"/>
    </row>
    <row r="306" spans="1:14" ht="12">
      <c r="A306" s="49"/>
      <c r="N306" s="45"/>
    </row>
    <row r="307" ht="12">
      <c r="N307" s="45"/>
    </row>
    <row r="308" spans="13:14" ht="12">
      <c r="M308" s="68"/>
      <c r="N308" s="69">
        <f>SUM(N5:N306)/2</f>
        <v>1093819175.4000008</v>
      </c>
    </row>
    <row r="309" ht="12">
      <c r="N309" s="45"/>
    </row>
    <row r="310" ht="12">
      <c r="N310" s="45"/>
    </row>
    <row r="311" ht="12">
      <c r="N311" s="45"/>
    </row>
    <row r="312" ht="12">
      <c r="N312" s="45"/>
    </row>
  </sheetData>
  <printOptions/>
  <pageMargins left="0.25" right="0" top="1" bottom="0" header="0.5" footer="0.5"/>
  <pageSetup horizontalDpi="600" verticalDpi="600" orientation="landscape" paperSize="5" scale="85" r:id="rId1"/>
  <headerFooter alignWithMargins="0">
    <oddHeader>&amp;C&amp;"Arial,Bold"&amp;9NEVADA DEPARTMENT OF TAXATION
CONSOLIDATED TAX DISTRIBUTION
FISCAL YEAR 2008-09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53" customWidth="1"/>
    <col min="2" max="3" width="10.140625" style="53" bestFit="1" customWidth="1"/>
    <col min="4" max="4" width="11.00390625" style="53" bestFit="1" customWidth="1"/>
    <col min="5" max="5" width="10.140625" style="53" bestFit="1" customWidth="1"/>
    <col min="6" max="6" width="10.28125" style="53" bestFit="1" customWidth="1"/>
    <col min="7" max="13" width="10.140625" style="53" bestFit="1" customWidth="1"/>
    <col min="14" max="14" width="11.7109375" style="53" bestFit="1" customWidth="1"/>
    <col min="15" max="16384" width="9.140625" style="53" customWidth="1"/>
  </cols>
  <sheetData>
    <row r="2" ht="18">
      <c r="A2" s="52" t="s">
        <v>262</v>
      </c>
    </row>
    <row r="5" spans="1:14" s="55" customFormat="1" ht="12">
      <c r="A5" s="54" t="s">
        <v>60</v>
      </c>
      <c r="B5" s="54" t="s">
        <v>26</v>
      </c>
      <c r="C5" s="54" t="s">
        <v>27</v>
      </c>
      <c r="D5" s="54" t="s">
        <v>28</v>
      </c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8</v>
      </c>
    </row>
    <row r="7" ht="12.75">
      <c r="A7" s="56"/>
    </row>
    <row r="8" ht="12.75">
      <c r="A8" s="57" t="s">
        <v>67</v>
      </c>
    </row>
    <row r="9" spans="1:14" ht="12.75">
      <c r="A9" s="58" t="s">
        <v>236</v>
      </c>
      <c r="B9" s="53">
        <v>266094.0875</v>
      </c>
      <c r="C9" s="53">
        <v>255706.2975</v>
      </c>
      <c r="D9" s="53">
        <v>272230.7675</v>
      </c>
      <c r="E9" s="53">
        <v>356973.42750000005</v>
      </c>
      <c r="F9" s="53">
        <v>249499.43750000006</v>
      </c>
      <c r="G9" s="53">
        <v>283022.22750000004</v>
      </c>
      <c r="H9" s="53">
        <v>255430.46750000006</v>
      </c>
      <c r="I9" s="53">
        <v>239700.39750000005</v>
      </c>
      <c r="J9" s="53">
        <v>262750.6475000001</v>
      </c>
      <c r="K9" s="53">
        <v>260645.82750000016</v>
      </c>
      <c r="L9" s="53">
        <v>253582.1275</v>
      </c>
      <c r="M9" s="53">
        <v>257704.54750000004</v>
      </c>
      <c r="N9" s="53">
        <f>SUM(B9:M9)</f>
        <v>3213340.2600000002</v>
      </c>
    </row>
    <row r="10" ht="12.75">
      <c r="A10" s="58"/>
    </row>
    <row r="11" spans="1:14" ht="12.75">
      <c r="A11" s="58" t="s">
        <v>237</v>
      </c>
      <c r="B11" s="53">
        <v>111912.68</v>
      </c>
      <c r="C11" s="53">
        <v>107543.83</v>
      </c>
      <c r="D11" s="53">
        <v>114493.63</v>
      </c>
      <c r="E11" s="53">
        <v>150134.32</v>
      </c>
      <c r="F11" s="53">
        <v>104933.38</v>
      </c>
      <c r="G11" s="53">
        <v>119032.24</v>
      </c>
      <c r="H11" s="53">
        <v>107427.83</v>
      </c>
      <c r="I11" s="53">
        <v>100812.14</v>
      </c>
      <c r="J11" s="53">
        <v>110506.51</v>
      </c>
      <c r="K11" s="53">
        <v>109621.28</v>
      </c>
      <c r="L11" s="53">
        <v>106650.46</v>
      </c>
      <c r="M11" s="53">
        <v>108384.25</v>
      </c>
      <c r="N11" s="53">
        <f aca="true" t="shared" si="0" ref="N11:N18">SUM(B11:M11)</f>
        <v>1351452.55</v>
      </c>
    </row>
    <row r="12" ht="12.75">
      <c r="A12" s="58"/>
    </row>
    <row r="13" spans="1:14" ht="12.75">
      <c r="A13" s="58" t="s">
        <v>238</v>
      </c>
      <c r="B13" s="53">
        <v>1396.26</v>
      </c>
      <c r="C13" s="53">
        <v>1341.76</v>
      </c>
      <c r="D13" s="53">
        <v>1428.46</v>
      </c>
      <c r="E13" s="53">
        <v>1873.13</v>
      </c>
      <c r="F13" s="53">
        <v>1309.19</v>
      </c>
      <c r="G13" s="53">
        <v>1485.09</v>
      </c>
      <c r="H13" s="53">
        <v>1340.31</v>
      </c>
      <c r="I13" s="53">
        <v>1257.77</v>
      </c>
      <c r="J13" s="53">
        <v>1378.72</v>
      </c>
      <c r="K13" s="53">
        <v>1367.68</v>
      </c>
      <c r="L13" s="53">
        <v>1330.61</v>
      </c>
      <c r="M13" s="53">
        <v>1352.24</v>
      </c>
      <c r="N13" s="53">
        <f t="shared" si="0"/>
        <v>16861.22</v>
      </c>
    </row>
    <row r="14" spans="1:14" ht="12.75">
      <c r="A14" s="58" t="s">
        <v>239</v>
      </c>
      <c r="B14" s="53">
        <v>8292.96</v>
      </c>
      <c r="C14" s="53">
        <v>7969.22</v>
      </c>
      <c r="D14" s="53">
        <v>8484.22</v>
      </c>
      <c r="E14" s="53">
        <v>11125.27</v>
      </c>
      <c r="F14" s="53">
        <v>7775.78</v>
      </c>
      <c r="G14" s="53">
        <v>8820.54</v>
      </c>
      <c r="H14" s="53">
        <v>7960.63</v>
      </c>
      <c r="I14" s="53">
        <v>7470.39</v>
      </c>
      <c r="J14" s="53">
        <v>8188.76</v>
      </c>
      <c r="K14" s="53">
        <v>8123.16</v>
      </c>
      <c r="L14" s="53">
        <v>7903.02</v>
      </c>
      <c r="M14" s="53">
        <v>8031.5</v>
      </c>
      <c r="N14" s="53">
        <f t="shared" si="0"/>
        <v>100145.45</v>
      </c>
    </row>
    <row r="15" spans="1:14" ht="12.75">
      <c r="A15" s="58" t="s">
        <v>240</v>
      </c>
      <c r="B15" s="53">
        <v>4019.55</v>
      </c>
      <c r="C15" s="53">
        <v>3862.63</v>
      </c>
      <c r="D15" s="53">
        <v>4112.25</v>
      </c>
      <c r="E15" s="53">
        <v>5392.35</v>
      </c>
      <c r="F15" s="53">
        <v>3768.87</v>
      </c>
      <c r="G15" s="53">
        <v>4275.26</v>
      </c>
      <c r="H15" s="53">
        <v>3858.47</v>
      </c>
      <c r="I15" s="53">
        <v>3620.85</v>
      </c>
      <c r="J15" s="53">
        <v>3969.04</v>
      </c>
      <c r="K15" s="53">
        <v>3937.25</v>
      </c>
      <c r="L15" s="53">
        <v>3830.55</v>
      </c>
      <c r="M15" s="53">
        <v>3892.82</v>
      </c>
      <c r="N15" s="53">
        <f t="shared" si="0"/>
        <v>48539.89</v>
      </c>
    </row>
    <row r="16" ht="12.75">
      <c r="A16" s="58"/>
    </row>
    <row r="17" ht="12.75">
      <c r="A17" s="57" t="s">
        <v>62</v>
      </c>
    </row>
    <row r="18" spans="1:14" ht="12.75">
      <c r="A18" s="58" t="s">
        <v>241</v>
      </c>
      <c r="B18" s="78">
        <v>31394.79</v>
      </c>
      <c r="C18" s="78">
        <v>30169.2</v>
      </c>
      <c r="D18" s="78">
        <v>32118.82</v>
      </c>
      <c r="E18" s="78">
        <v>42117.08</v>
      </c>
      <c r="F18" s="78">
        <v>29436.89</v>
      </c>
      <c r="G18" s="78">
        <v>33392.03</v>
      </c>
      <c r="H18" s="78">
        <v>30136.65</v>
      </c>
      <c r="I18" s="78">
        <v>28280.76</v>
      </c>
      <c r="J18" s="78">
        <v>31000.31</v>
      </c>
      <c r="K18" s="78">
        <v>30751.98</v>
      </c>
      <c r="L18" s="78">
        <v>29918.58</v>
      </c>
      <c r="M18" s="78">
        <v>30404.96</v>
      </c>
      <c r="N18" s="78">
        <f t="shared" si="0"/>
        <v>379122.05000000005</v>
      </c>
    </row>
    <row r="19" ht="12.75">
      <c r="A19" s="58"/>
    </row>
    <row r="20" spans="1:14" ht="12.75">
      <c r="A20" s="59" t="s">
        <v>242</v>
      </c>
      <c r="B20" s="53">
        <f>SUM(B9:B18)</f>
        <v>423110.3275</v>
      </c>
      <c r="C20" s="53">
        <f aca="true" t="shared" si="1" ref="C20:M20">SUM(C9:C18)</f>
        <v>406592.9375</v>
      </c>
      <c r="D20" s="53">
        <f t="shared" si="1"/>
        <v>432868.1475</v>
      </c>
      <c r="E20" s="53">
        <f t="shared" si="1"/>
        <v>567615.5775</v>
      </c>
      <c r="F20" s="53">
        <f t="shared" si="1"/>
        <v>396723.5475000001</v>
      </c>
      <c r="G20" s="53">
        <f t="shared" si="1"/>
        <v>450027.38750000007</v>
      </c>
      <c r="H20" s="53">
        <f t="shared" si="1"/>
        <v>406154.35750000004</v>
      </c>
      <c r="I20" s="53">
        <f t="shared" si="1"/>
        <v>381142.30750000005</v>
      </c>
      <c r="J20" s="53">
        <f t="shared" si="1"/>
        <v>417793.98750000005</v>
      </c>
      <c r="K20" s="53">
        <f t="shared" si="1"/>
        <v>414447.1775000001</v>
      </c>
      <c r="L20" s="53">
        <f t="shared" si="1"/>
        <v>403215.34750000003</v>
      </c>
      <c r="M20" s="53">
        <f t="shared" si="1"/>
        <v>409770.31750000006</v>
      </c>
      <c r="N20" s="53">
        <f>SUM(N9:N18)</f>
        <v>5109461.42</v>
      </c>
    </row>
    <row r="22" ht="12.75">
      <c r="A22" s="56"/>
    </row>
    <row r="23" ht="12.75">
      <c r="A23" s="60"/>
    </row>
    <row r="24" ht="12.75">
      <c r="A24" s="60"/>
    </row>
    <row r="25" ht="12.75">
      <c r="A25" s="61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3"/>
    </row>
    <row r="32" ht="12.75">
      <c r="A32" s="64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62"/>
    </row>
    <row r="39" ht="12.75">
      <c r="A39" s="62"/>
    </row>
    <row r="40" ht="12.75">
      <c r="A40" s="65"/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Marian Henderson</cp:lastModifiedBy>
  <cp:lastPrinted>2009-08-26T16:32:37Z</cp:lastPrinted>
  <dcterms:created xsi:type="dcterms:W3CDTF">2001-08-23T18:20:27Z</dcterms:created>
  <dcterms:modified xsi:type="dcterms:W3CDTF">2009-08-26T16:59:44Z</dcterms:modified>
  <cp:category/>
  <cp:version/>
  <cp:contentType/>
  <cp:contentStatus/>
</cp:coreProperties>
</file>