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tabRatio="652" activeTab="0"/>
  </bookViews>
  <sheets>
    <sheet name="SUMMARY" sheetId="1" r:id="rId1"/>
    <sheet name="BCCRT" sheetId="2" r:id="rId2"/>
    <sheet name="SCCRT" sheetId="3" r:id="rId3"/>
    <sheet name="CIG TAX" sheetId="4" r:id="rId4"/>
    <sheet name="LIQ TAX" sheetId="5" r:id="rId5"/>
    <sheet name="RPTT" sheetId="6" r:id="rId6"/>
    <sheet name="Gov't Services" sheetId="7" r:id="rId7"/>
    <sheet name="CTX DISTRIBUTION" sheetId="8" r:id="rId8"/>
    <sheet name="White Pine" sheetId="9" r:id="rId9"/>
    <sheet name="SCCRT In State" sheetId="10" r:id="rId10"/>
    <sheet name="SCCRT Out of State" sheetId="11" r:id="rId11"/>
  </sheets>
  <definedNames>
    <definedName name="_xlnm.Print_Area" localSheetId="1">'BCCRT'!$A$1:$N$39</definedName>
    <definedName name="_xlnm.Print_Area" localSheetId="2">'SCCRT'!$A$1:$N$39</definedName>
    <definedName name="_xlnm.Print_Titles" localSheetId="7">'CTX DISTRIBUTION'!$1:$2</definedName>
  </definedNames>
  <calcPr fullCalcOnLoad="1"/>
</workbook>
</file>

<file path=xl/comments4.xml><?xml version="1.0" encoding="utf-8"?>
<comments xmlns="http://schemas.openxmlformats.org/spreadsheetml/2006/main">
  <authors>
    <author>Valued Gateway Client</author>
    <author>marih</author>
  </authors>
  <commentList>
    <comment ref="A35" authorId="0">
      <text>
        <r>
          <rPr>
            <b/>
            <sz val="8"/>
            <rFont val="Tahoma"/>
            <family val="0"/>
          </rPr>
          <t>Valued Gateway Client:</t>
        </r>
        <r>
          <rPr>
            <sz val="8"/>
            <rFont val="Tahoma"/>
            <family val="0"/>
          </rPr>
          <t xml:space="preserve">
total collections minus refunds</t>
        </r>
      </text>
    </comment>
    <comment ref="A33" authorId="0">
      <text>
        <r>
          <rPr>
            <b/>
            <sz val="8"/>
            <rFont val="Tahoma"/>
            <family val="0"/>
          </rPr>
          <t>Valued Gateway Client:</t>
        </r>
        <r>
          <rPr>
            <sz val="8"/>
            <rFont val="Tahoma"/>
            <family val="0"/>
          </rPr>
          <t xml:space="preserve">
From "Plus license fees" line in totals column of cigarette stat report.
s/b only county funds- 
</t>
        </r>
      </text>
    </comment>
    <comment ref="A24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Should equal Total Distribution - County column from cigarette stat report</t>
        </r>
      </text>
    </comment>
    <comment ref="A26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"Less administrative costs" line from Totals column on cigarette stat report</t>
        </r>
      </text>
    </comment>
    <comment ref="A27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"Less refunds" line from Totals column on cigarette stat report</t>
        </r>
      </text>
    </comment>
    <comment ref="A29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"Total distribution" line from State column on cigarette stat report</t>
        </r>
      </text>
    </comment>
    <comment ref="A31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Should equal "Total receipts" line in Totals column on cigarette stat report</t>
        </r>
      </text>
    </comment>
    <comment ref="A36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From "Stamps sold" line in Totals column of cigarette stat report</t>
        </r>
      </text>
    </comment>
  </commentList>
</comments>
</file>

<file path=xl/sharedStrings.xml><?xml version="1.0" encoding="utf-8"?>
<sst xmlns="http://schemas.openxmlformats.org/spreadsheetml/2006/main" count="588" uniqueCount="265">
  <si>
    <t>CONSOLIDATED TAX DISTRIBUTION</t>
  </si>
  <si>
    <t>REVENUE SUMMARY BY COUNTY</t>
  </si>
  <si>
    <t>COUNTY</t>
  </si>
  <si>
    <t>BCCRT</t>
  </si>
  <si>
    <t>SCCRT</t>
  </si>
  <si>
    <t>CIGARETTE</t>
  </si>
  <si>
    <t>LIQUOR</t>
  </si>
  <si>
    <t>RPTT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</si>
  <si>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</si>
  <si>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</si>
  <si>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</si>
  <si>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</si>
  <si>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</si>
  <si>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</si>
  <si>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</si>
  <si>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</si>
  <si>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</si>
  <si>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</si>
  <si>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</si>
  <si>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</si>
  <si>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</si>
  <si>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</si>
  <si>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</si>
  <si>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</si>
  <si>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</si>
  <si>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</si>
  <si>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</si>
  <si>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</si>
  <si>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</si>
  <si>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</si>
  <si>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</si>
  <si>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</si>
  <si>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</si>
  <si>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</si>
  <si>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</si>
  <si>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</si>
  <si>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</si>
  <si>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</si>
  <si>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</si>
  <si>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GENERAL FUND</t>
  </si>
  <si>
    <t>Gross Revenue</t>
  </si>
  <si>
    <t>Total</t>
  </si>
  <si>
    <t>Less Emergency Fund</t>
  </si>
  <si>
    <t>Gross Revenue Comparison</t>
  </si>
  <si>
    <t>ADMIN. FEES</t>
  </si>
  <si>
    <t>REFUNDS</t>
  </si>
  <si>
    <t>STATE SHARE</t>
  </si>
  <si>
    <t>TOTAL RECEIPTS</t>
  </si>
  <si>
    <t>LICENSE FEES</t>
  </si>
  <si>
    <t>ASSESSMENTS</t>
  </si>
  <si>
    <t>OTHER TOBACCO PROD.</t>
  </si>
  <si>
    <t>PACKAGES</t>
  </si>
  <si>
    <t>STATE GENERAL FUND</t>
  </si>
  <si>
    <t>LIQUOR PROGRAM ACCT</t>
  </si>
  <si>
    <t>TOTAL DISTRIBUTIONS</t>
  </si>
  <si>
    <t>BEER - GALLONS</t>
  </si>
  <si>
    <t>UNDER 14% - GALLONS</t>
  </si>
  <si>
    <t>14 - 22% - GALLONS</t>
  </si>
  <si>
    <t>OVER 22% - GALLONS</t>
  </si>
  <si>
    <t>TOTAL GALLONS</t>
  </si>
  <si>
    <t>ENTITY</t>
  </si>
  <si>
    <t>THE COUNTY OF CARSON CITY</t>
  </si>
  <si>
    <t>SPECIAL DISTRICTS</t>
  </si>
  <si>
    <t>CARSON-TRUCKEE WATER CONSERVANCY</t>
  </si>
  <si>
    <t>SIERRA FOREST FIRE PROTECTION</t>
  </si>
  <si>
    <t>TOTAL CARSON CITY</t>
  </si>
  <si>
    <t xml:space="preserve">THE COUNTY OF CHURCHILL </t>
  </si>
  <si>
    <t>LOCAL GOVERNMENTS</t>
  </si>
  <si>
    <t>CHURCHILL COUNTY</t>
  </si>
  <si>
    <t>FALLON</t>
  </si>
  <si>
    <t>CHURCHILL MOSQUITO ABATEMENT GID</t>
  </si>
  <si>
    <t>TOTAL CHURCHILL COUNTY</t>
  </si>
  <si>
    <t>THE COUNTY OF CLARK</t>
  </si>
  <si>
    <t>ENTERPRISE DISTRICT</t>
  </si>
  <si>
    <t>KYLE CANYON WATER DISTRICT</t>
  </si>
  <si>
    <t>CLARK COUNTY</t>
  </si>
  <si>
    <t>BOULDER CITY</t>
  </si>
  <si>
    <t>HENDERSON</t>
  </si>
  <si>
    <t>LAS VEGAS</t>
  </si>
  <si>
    <t>MESQUITE</t>
  </si>
  <si>
    <t>NORTH LAS VEGAS</t>
  </si>
  <si>
    <t>BUNKERVILLE</t>
  </si>
  <si>
    <t>ENTERPRISE</t>
  </si>
  <si>
    <t>GLENDALE</t>
  </si>
  <si>
    <t>LAUGHLIN</t>
  </si>
  <si>
    <t xml:space="preserve">MOAPA VALLEY </t>
  </si>
  <si>
    <t>PARADISE</t>
  </si>
  <si>
    <t>SEARCHLIGHT</t>
  </si>
  <si>
    <t>SPRING VALLEY</t>
  </si>
  <si>
    <t>SUMMERLIN</t>
  </si>
  <si>
    <t>SUNRISE MANOR</t>
  </si>
  <si>
    <t>WHITNEY</t>
  </si>
  <si>
    <t>WINCHESTER</t>
  </si>
  <si>
    <t>BOULDER LIBRARY DISTRICT</t>
  </si>
  <si>
    <t xml:space="preserve">CLARK COUNTY FIRE PROTECTION </t>
  </si>
  <si>
    <t>HENDERSON LIBRARY DISTRICT</t>
  </si>
  <si>
    <t>LAS VEGAS/CLARK CO LIBRARY DISTRICT</t>
  </si>
  <si>
    <t xml:space="preserve">MOAPA FIRE PROTECTION </t>
  </si>
  <si>
    <t>MT CHARLESTON FIRE PROTECTION</t>
  </si>
  <si>
    <t>TOTAL CLARK COUNTY</t>
  </si>
  <si>
    <t>THE COUNTY OF DOUGLAS</t>
  </si>
  <si>
    <t xml:space="preserve">ENTERPRISE DISTRICTS </t>
  </si>
  <si>
    <t>ELK POINT SANITATION GID</t>
  </si>
  <si>
    <t>MINDEN/GARDNERVILLE SANITATION GID</t>
  </si>
  <si>
    <t>DOUGLAS COUNTY</t>
  </si>
  <si>
    <t>GARDNERVILLE</t>
  </si>
  <si>
    <t>GENOA</t>
  </si>
  <si>
    <t>MINDEN</t>
  </si>
  <si>
    <t>CAVE ROCK GID</t>
  </si>
  <si>
    <t>DOUGLAS MOSQUITO PROTECTION GID</t>
  </si>
  <si>
    <t>EAST FORK FIRE PROTECTION</t>
  </si>
  <si>
    <t>GARDNERVILLE RANCHOS GID</t>
  </si>
  <si>
    <t>INDIAN HILLS GID</t>
  </si>
  <si>
    <t>KINGSBURY GID</t>
  </si>
  <si>
    <t>LAKERIDGE GID</t>
  </si>
  <si>
    <t>LOGAN CREEK GID</t>
  </si>
  <si>
    <t>MARLA BAY GID</t>
  </si>
  <si>
    <t>OLIVER PARK GID</t>
  </si>
  <si>
    <t>ROUND HILL GID</t>
  </si>
  <si>
    <t>SKYLAND GID</t>
  </si>
  <si>
    <t>TAHOE DOUGLAS FIRE PROTECTION</t>
  </si>
  <si>
    <t>TOPAZ RANCH GID</t>
  </si>
  <si>
    <t>ZEPHYR COVE GID</t>
  </si>
  <si>
    <t>ZEPHYR HEIGHTS GID</t>
  </si>
  <si>
    <t>ZEPHYR KNOLLS GID</t>
  </si>
  <si>
    <t>TOTAL DOUGLAS COUNTY</t>
  </si>
  <si>
    <t>THE COUNTY OF ELKO</t>
  </si>
  <si>
    <t xml:space="preserve">ENTERPRISE DISTRICT </t>
  </si>
  <si>
    <t>ELKO CONVENTION/VISITORS AUTHORITY</t>
  </si>
  <si>
    <t>ELKO TELEVISION DISTRICT</t>
  </si>
  <si>
    <t>ELKO COUNTY</t>
  </si>
  <si>
    <t>CARLIN</t>
  </si>
  <si>
    <t>ELKO CITY</t>
  </si>
  <si>
    <t>WELLS</t>
  </si>
  <si>
    <t>WEST WENDOVER</t>
  </si>
  <si>
    <t>JACKPOT</t>
  </si>
  <si>
    <t>MONTELLO</t>
  </si>
  <si>
    <t>MOUNTAIN CITY</t>
  </si>
  <si>
    <t>TOTAL ELKO COUNTY</t>
  </si>
  <si>
    <t xml:space="preserve">THE COUNTY OF ESMERALDA  </t>
  </si>
  <si>
    <t>ESMERALDA COUNTY</t>
  </si>
  <si>
    <t>GOLDFIELD</t>
  </si>
  <si>
    <t>SILVER PEAK</t>
  </si>
  <si>
    <t>TOTAL ESMERALDA COUNTY</t>
  </si>
  <si>
    <t>THE COUNTY OF EUREKA</t>
  </si>
  <si>
    <t>EUREKA TELEVISION DISTRICT</t>
  </si>
  <si>
    <t>EUREKA COUNTY</t>
  </si>
  <si>
    <t>CRESENT VALLEY</t>
  </si>
  <si>
    <t>DIAMOND VALLEY RODENT</t>
  </si>
  <si>
    <t>DIAMOND VALLEY WEED</t>
  </si>
  <si>
    <t>TOTAL EUREKA COUNTY</t>
  </si>
  <si>
    <t>THE COUNTY OF HUMBOLDT</t>
  </si>
  <si>
    <t>HUMBOLDT COUNTY</t>
  </si>
  <si>
    <t>WINNEMUCCA</t>
  </si>
  <si>
    <t>GOLCONDA FIRE PROTECTION</t>
  </si>
  <si>
    <t>HUMBOLDT FIRE PROTECTION</t>
  </si>
  <si>
    <t>HUMBOLDT HOSPITAL DISTRICT</t>
  </si>
  <si>
    <t>MCDERMIT FIRE PROTECTION</t>
  </si>
  <si>
    <t>OROVADA COMMUNITY SERVICES GID</t>
  </si>
  <si>
    <t>OROVADA FIRE PROTECTION</t>
  </si>
  <si>
    <t>PARADISE FIRE PROTECTION</t>
  </si>
  <si>
    <t>PUEBLO FIRE PROTECTION</t>
  </si>
  <si>
    <t>WINNEMUCCA RURAL FIRE PROTECTION</t>
  </si>
  <si>
    <t>TOTAL HUMBOLDT COUNTY</t>
  </si>
  <si>
    <t>THE COUNTY OF LANDER</t>
  </si>
  <si>
    <t>LANDER COUNTY</t>
  </si>
  <si>
    <t>AUSTIN</t>
  </si>
  <si>
    <t>BATTLE MOUNTAIN</t>
  </si>
  <si>
    <t>KINGSTON</t>
  </si>
  <si>
    <t>LANDER HOSPITAL DISTRICT</t>
  </si>
  <si>
    <t>TOTAL LANDER COUNTY</t>
  </si>
  <si>
    <t>THE COUNTY OF LINCOLN</t>
  </si>
  <si>
    <t>LINCOLN COUNTY</t>
  </si>
  <si>
    <t>CALIENTE</t>
  </si>
  <si>
    <t>ALAMO</t>
  </si>
  <si>
    <t>PANACA</t>
  </si>
  <si>
    <t>PIOCHE</t>
  </si>
  <si>
    <t>LINCOLN COUNTY HOSPITAL DISTRICT</t>
  </si>
  <si>
    <t>PAHRANAGAT VALLEY FIRE PROTECTION</t>
  </si>
  <si>
    <t>PIOCHE FIRE PROTECTION</t>
  </si>
  <si>
    <t>TOTAL LINCOLN COUNTY</t>
  </si>
  <si>
    <t>THE COUNTY OF LYON</t>
  </si>
  <si>
    <t>STAGECOACH GID</t>
  </si>
  <si>
    <t>WILLOWCREEK GID</t>
  </si>
  <si>
    <t>LYON COUNTY</t>
  </si>
  <si>
    <t>YERINGTON</t>
  </si>
  <si>
    <t>FERNLEY</t>
  </si>
  <si>
    <t>CENTRAL LYON FIRE PROTECTION</t>
  </si>
  <si>
    <t>MASON VALLEY FIRE PROTECTION</t>
  </si>
  <si>
    <t>MASON VALLEY MOSQUITO ABATEMENT</t>
  </si>
  <si>
    <t>NORTH LYON FIRE PROTECTION</t>
  </si>
  <si>
    <t>SILVER SPRINGS STAGECOACH HOSPITAL</t>
  </si>
  <si>
    <t>SMITH VALLEY FIRE PROTECTION</t>
  </si>
  <si>
    <t>SOUTH  LYON HOSPITAL DISTRICT</t>
  </si>
  <si>
    <t>TOTAL LYON COUNTY</t>
  </si>
  <si>
    <t xml:space="preserve">THE COUNTY OF MINERAL </t>
  </si>
  <si>
    <t>MINERAL COUNTY</t>
  </si>
  <si>
    <t>MINERAL COUNTY HOSPITAL DISTRICT</t>
  </si>
  <si>
    <t>TOTAL MINERAL COUNTY</t>
  </si>
  <si>
    <t>THE COUNTY OF NYE</t>
  </si>
  <si>
    <t>NYE COUNTY</t>
  </si>
  <si>
    <t>GABBS</t>
  </si>
  <si>
    <t>AMARGOSA</t>
  </si>
  <si>
    <t>BEATTY</t>
  </si>
  <si>
    <t>MANHATTAN</t>
  </si>
  <si>
    <t>PAHRUMP</t>
  </si>
  <si>
    <t>ROUND MOUNTAIN</t>
  </si>
  <si>
    <t>TONOPAH</t>
  </si>
  <si>
    <t>AMARGOSA LIBRARY DISTRICT</t>
  </si>
  <si>
    <t>BEATTY LIBRARY DISTRICT</t>
  </si>
  <si>
    <t>NYE HOSPITAL</t>
  </si>
  <si>
    <t>PAHRUMP COMMUNITY HOSPITAL</t>
  </si>
  <si>
    <t>PAHRUMP LIBRARY DISTRICT</t>
  </si>
  <si>
    <t>PAHRUMP SWIM POOL GID</t>
  </si>
  <si>
    <t>SMOKY VALLEY LIBRARY DISTRICT</t>
  </si>
  <si>
    <t>TONOPAH LIBRARY DISTRICT</t>
  </si>
  <si>
    <t>TOTAL NYE COUNTY</t>
  </si>
  <si>
    <t xml:space="preserve">THE COUNTY OF PERSHING </t>
  </si>
  <si>
    <t>PERSHING COUNTY</t>
  </si>
  <si>
    <t>LOVELOCK</t>
  </si>
  <si>
    <t>PERSHING COUNTY HOSPITAL DISTRICT</t>
  </si>
  <si>
    <t>TOTAL PERSHING COUNTY</t>
  </si>
  <si>
    <t>THE COUNTY OF STOREY</t>
  </si>
  <si>
    <t>STOREY COUNTY</t>
  </si>
  <si>
    <t>TOTAL STOREY COUNTY</t>
  </si>
  <si>
    <t>THE COUNTY OF WASHOE</t>
  </si>
  <si>
    <t>VERDI TELEVISION GID</t>
  </si>
  <si>
    <t>WASHOE COUNTY</t>
  </si>
  <si>
    <t>RENO</t>
  </si>
  <si>
    <t>SPARKS</t>
  </si>
  <si>
    <t>INCLINE VILLAGE GID</t>
  </si>
  <si>
    <t xml:space="preserve">NORTH LAKE TAHOE FIRE PROTECTION </t>
  </si>
  <si>
    <t>PALOMINO VALLEY GID</t>
  </si>
  <si>
    <t>TRUCKEE MEADOWS FIRE PROTECTION</t>
  </si>
  <si>
    <t>TOTAL WASHOE COUNTY</t>
  </si>
  <si>
    <t xml:space="preserve">THE COUNTY OF WHITE PINE </t>
  </si>
  <si>
    <t>WHITE PINE COUNTY</t>
  </si>
  <si>
    <t>ELY</t>
  </si>
  <si>
    <t>LUND</t>
  </si>
  <si>
    <t>MCGILL</t>
  </si>
  <si>
    <t>RUTH</t>
  </si>
  <si>
    <t>WHITE PINE HOSPITAL DISTRICT</t>
  </si>
  <si>
    <t>TOTAL WHITE PINE COUNTY</t>
  </si>
  <si>
    <t>INSTATE TOTAL</t>
  </si>
  <si>
    <t>OUT OF STATE</t>
  </si>
  <si>
    <t>DOUGLAS COUNTY SEWER IMPROVEMENT GID</t>
  </si>
  <si>
    <t>TAHOE DOUGLAS SEWER IMPROVEMENT GID</t>
  </si>
  <si>
    <t>LANDER CO SEWER IMPROVEMENT DISTRICT #2</t>
  </si>
  <si>
    <t>SUN VALLEY WATER AND SANITATION GID</t>
  </si>
  <si>
    <t>LEMMON VALLEY UNDERGROUND WATER BASIN</t>
  </si>
  <si>
    <t xml:space="preserve"> </t>
  </si>
  <si>
    <t>LICENSE/CERT FEES</t>
  </si>
  <si>
    <t>OUT OF STATE TOTAL</t>
  </si>
  <si>
    <t>CIGARETTE TAX - FISCAL YEAR 2008-09</t>
  </si>
  <si>
    <t>STAR BONDS</t>
  </si>
  <si>
    <t>GST</t>
  </si>
  <si>
    <t>BASIC CITY-COUNTY RELIEF TAX - FISCAL YEAR 2009-10</t>
  </si>
  <si>
    <t>SUPPLEMENTAL CITY-COUNTY RELIEF TAX DISTRIBUTION THE THE COUNTY LEVEL FOR FISCAL YEAR 2009-10</t>
  </si>
  <si>
    <t>LIQUOR TAX - FISCAL YEAR 2009-10</t>
  </si>
  <si>
    <t>REAL PROPERTY TRANSFER TAX - FISCAL YEAR 2009-10</t>
  </si>
  <si>
    <t>GOVERNMENT SERVICES TAX - FISCAL YEAR 2009-10</t>
  </si>
  <si>
    <t>MONTHLY WHITE PINE COUNTY CTX DISTRIBUTIONS  FISCAL YEAR 2009-10 - INTERLOCAL AGREEMENT</t>
  </si>
  <si>
    <t>SUPPLEMENTAL CITY-COUNTY RELIEF TAX INSTATE COLLECTIONS FOR FISCAL YEAR 2009-2010</t>
  </si>
  <si>
    <t>SUPPLEMENTAL CITY-COUNTY RELIEF TAX OUT OF STATE COLLECTIONS FOR FISCAL YEAR 2009-10</t>
  </si>
  <si>
    <t>FISCAL YEAR 2009-10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</si>
</sst>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_);_(@_)"/>
    <numFmt numFmtId="171" formatCode="_(* #,##0.00_);_(* \(#,##0.00\);_(* &quot;-&quot;_);_(@_)"/>
    <numFmt numFmtId="172" formatCode="&quot;$&quot;#,##0"/>
  </numFmts>
  <fonts count="3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6"/>
      <color indexed="4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6"/>
      <color indexed="46"/>
      <name val="Arial"/>
      <family val="2"/>
    </font>
    <font>
      <sz val="16"/>
      <color indexed="14"/>
      <name val="Arial"/>
      <family val="2"/>
    </font>
    <font>
      <sz val="16"/>
      <color indexed="10"/>
      <name val="Arial"/>
      <family val="2"/>
    </font>
    <font>
      <sz val="16"/>
      <color indexed="57"/>
      <name val="Arial"/>
      <family val="2"/>
    </font>
    <font>
      <sz val="16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5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43" fontId="0" fillId="0" borderId="1" xfId="15" applyNumberFormat="1" applyFont="1" applyFill="1" applyBorder="1" applyAlignment="1">
      <alignment/>
    </xf>
    <xf numFmtId="43" fontId="0" fillId="0" borderId="1" xfId="15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43" fontId="4" fillId="0" borderId="0" xfId="15" applyNumberFormat="1" applyFont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3" fontId="0" fillId="0" borderId="0" xfId="17" applyNumberFormat="1" applyAlignment="1">
      <alignment/>
    </xf>
    <xf numFmtId="43" fontId="0" fillId="0" borderId="1" xfId="0" applyNumberFormat="1" applyBorder="1" applyAlignment="1">
      <alignment/>
    </xf>
    <xf numFmtId="43" fontId="0" fillId="0" borderId="3" xfId="17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2" xfId="17" applyBorder="1" applyAlignment="1">
      <alignment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3" fontId="4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44" fontId="0" fillId="0" borderId="10" xfId="17" applyBorder="1" applyAlignment="1">
      <alignment/>
    </xf>
    <xf numFmtId="0" fontId="9" fillId="0" borderId="0" xfId="0" applyFont="1" applyAlignment="1">
      <alignment/>
    </xf>
    <xf numFmtId="43" fontId="0" fillId="0" borderId="11" xfId="0" applyNumberFormat="1" applyBorder="1" applyAlignment="1">
      <alignment/>
    </xf>
    <xf numFmtId="43" fontId="0" fillId="0" borderId="11" xfId="17" applyNumberFormat="1" applyBorder="1" applyAlignment="1">
      <alignment/>
    </xf>
    <xf numFmtId="41" fontId="0" fillId="0" borderId="0" xfId="0" applyNumberFormat="1" applyAlignment="1">
      <alignment/>
    </xf>
    <xf numFmtId="0" fontId="10" fillId="0" borderId="0" xfId="0" applyFont="1" applyAlignment="1">
      <alignment/>
    </xf>
    <xf numFmtId="41" fontId="0" fillId="0" borderId="1" xfId="0" applyNumberFormat="1" applyBorder="1" applyAlignment="1">
      <alignment/>
    </xf>
    <xf numFmtId="43" fontId="0" fillId="0" borderId="1" xfId="17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4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5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3" fontId="0" fillId="0" borderId="0" xfId="17" applyNumberFormat="1" applyFont="1" applyAlignment="1">
      <alignment/>
    </xf>
    <xf numFmtId="43" fontId="14" fillId="0" borderId="0" xfId="0" applyNumberFormat="1" applyFont="1" applyAlignment="1">
      <alignment/>
    </xf>
    <xf numFmtId="0" fontId="14" fillId="2" borderId="12" xfId="0" applyFont="1" applyFill="1" applyBorder="1" applyAlignment="1">
      <alignment/>
    </xf>
    <xf numFmtId="43" fontId="14" fillId="2" borderId="13" xfId="0" applyNumberFormat="1" applyFont="1" applyFill="1" applyBorder="1" applyAlignment="1">
      <alignment/>
    </xf>
    <xf numFmtId="43" fontId="0" fillId="0" borderId="14" xfId="0" applyNumberForma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15" applyAlignment="1">
      <alignment/>
    </xf>
    <xf numFmtId="43" fontId="0" fillId="0" borderId="0" xfId="15" applyFill="1" applyAlignment="1">
      <alignment/>
    </xf>
    <xf numFmtId="43" fontId="0" fillId="0" borderId="0" xfId="0" applyNumberFormat="1" applyFill="1" applyAlignment="1">
      <alignment/>
    </xf>
    <xf numFmtId="4" fontId="0" fillId="0" borderId="1" xfId="0" applyNumberFormat="1" applyBorder="1" applyAlignment="1">
      <alignment/>
    </xf>
    <xf numFmtId="43" fontId="0" fillId="0" borderId="14" xfId="17" applyNumberFormat="1" applyBorder="1" applyAlignment="1">
      <alignment/>
    </xf>
    <xf numFmtId="43" fontId="14" fillId="0" borderId="0" xfId="0" applyNumberFormat="1" applyFont="1" applyAlignment="1">
      <alignment/>
    </xf>
    <xf numFmtId="43" fontId="6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69" fontId="0" fillId="0" borderId="0" xfId="17" applyNumberFormat="1" applyAlignment="1">
      <alignment/>
    </xf>
    <xf numFmtId="171" fontId="0" fillId="0" borderId="0" xfId="0" applyNumberFormat="1" applyAlignment="1">
      <alignment/>
    </xf>
    <xf numFmtId="43" fontId="1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A1" sqref="A1"/>
    </sheetView>
  </sheetViews>
  <sheetFormatPr defaultColWidth="9.140625" defaultRowHeight="12.75"/>
  <cols>
    <col min="1" max="7" width="14.7109375" style="1" customWidth="1"/>
    <col min="8" max="8" width="16.57421875" style="1" bestFit="1" customWidth="1"/>
    <col min="9" max="16384" width="9.140625" style="1" customWidth="1"/>
  </cols>
  <sheetData>
    <row r="2" spans="3:7" ht="18">
      <c r="C2" s="85" t="s">
        <v>0</v>
      </c>
      <c r="D2" s="85"/>
      <c r="E2" s="85"/>
      <c r="F2" s="85"/>
      <c r="G2" s="85"/>
    </row>
    <row r="3" spans="3:7" ht="12.75">
      <c r="C3" s="86" t="s">
        <v>1</v>
      </c>
      <c r="D3" s="86"/>
      <c r="E3" s="86"/>
      <c r="F3" s="86"/>
      <c r="G3" s="86"/>
    </row>
    <row r="4" ht="12.75">
      <c r="E4" s="2" t="s">
        <v>264</v>
      </c>
    </row>
    <row r="7" spans="1:8" ht="12.7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255</v>
      </c>
      <c r="H7" s="3" t="s">
        <v>8</v>
      </c>
    </row>
    <row r="8" spans="1:7" ht="12.75">
      <c r="A8" s="4"/>
      <c r="B8" s="4"/>
      <c r="C8" s="4"/>
      <c r="D8" s="4"/>
      <c r="E8" s="4"/>
      <c r="F8" s="4"/>
      <c r="G8" s="4"/>
    </row>
    <row r="9" spans="1:8" ht="12.75">
      <c r="A9" s="4" t="s">
        <v>9</v>
      </c>
      <c r="B9" s="5">
        <f>BCCRT!N6</f>
        <v>3444888.27</v>
      </c>
      <c r="C9" s="5">
        <f>SCCRT!N6</f>
        <v>11554974.24</v>
      </c>
      <c r="D9" s="6">
        <f>'CIG TAX'!N6</f>
        <v>256602.76</v>
      </c>
      <c r="E9" s="6">
        <f>'LIQ TAX'!N6</f>
        <v>66850.52</v>
      </c>
      <c r="F9" s="5">
        <f>RPTT!N6</f>
        <v>248614.3</v>
      </c>
      <c r="G9" s="5">
        <f>'Gov''t Services'!N6</f>
        <v>2156521.24</v>
      </c>
      <c r="H9" s="7">
        <f>SUM(B9:G9)</f>
        <v>17728451.33</v>
      </c>
    </row>
    <row r="10" spans="1:8" ht="12.75">
      <c r="A10" s="4" t="s">
        <v>10</v>
      </c>
      <c r="B10" s="5">
        <f>BCCRT!N7</f>
        <v>1097035.36</v>
      </c>
      <c r="C10" s="5">
        <f>SCCRT!N7</f>
        <v>3486763.6100000003</v>
      </c>
      <c r="D10" s="6">
        <f>'CIG TAX'!N7</f>
        <v>120497.75</v>
      </c>
      <c r="E10" s="6">
        <f>'LIQ TAX'!N7</f>
        <v>31401.96</v>
      </c>
      <c r="F10" s="5">
        <f>RPTT!N7</f>
        <v>73106.56999999999</v>
      </c>
      <c r="G10" s="5">
        <f>'Gov''t Services'!N7</f>
        <v>1285453.36</v>
      </c>
      <c r="H10" s="7">
        <f aca="true" t="shared" si="0" ref="H10:H25">SUM(B10:G10)</f>
        <v>6094258.610000001</v>
      </c>
    </row>
    <row r="11" spans="1:8" ht="12.75">
      <c r="A11" s="4" t="s">
        <v>11</v>
      </c>
      <c r="B11" s="5">
        <f>BCCRT!N8</f>
        <v>136904554.15</v>
      </c>
      <c r="C11" s="5">
        <f>SCCRT!N8</f>
        <v>466383589.76666665</v>
      </c>
      <c r="D11" s="6">
        <f>'CIG TAX'!N8</f>
        <v>8782677.4</v>
      </c>
      <c r="E11" s="6">
        <f>'LIQ TAX'!N8</f>
        <v>2288616.02</v>
      </c>
      <c r="F11" s="5">
        <f>RPTT!N8</f>
        <v>18268852.669999998</v>
      </c>
      <c r="G11" s="5">
        <f>'Gov''t Services'!N8</f>
        <v>87652511.10000001</v>
      </c>
      <c r="H11" s="7">
        <f t="shared" si="0"/>
        <v>720280801.1066666</v>
      </c>
    </row>
    <row r="12" spans="1:8" ht="12.75">
      <c r="A12" s="4" t="s">
        <v>12</v>
      </c>
      <c r="B12" s="5">
        <f>BCCRT!N9</f>
        <v>2742406.3899999997</v>
      </c>
      <c r="C12" s="5">
        <f>SCCRT!N9</f>
        <v>15970319.765000002</v>
      </c>
      <c r="D12" s="6">
        <f>'CIG TAX'!N9</f>
        <v>232430.4</v>
      </c>
      <c r="E12" s="6">
        <f>'LIQ TAX'!N9</f>
        <v>60559.3</v>
      </c>
      <c r="F12" s="5">
        <f>RPTT!N9</f>
        <v>483210.74000000005</v>
      </c>
      <c r="G12" s="5">
        <f>'Gov''t Services'!N9</f>
        <v>2236947.85</v>
      </c>
      <c r="H12" s="7">
        <f t="shared" si="0"/>
        <v>21725874.445</v>
      </c>
    </row>
    <row r="13" spans="1:8" ht="12.75">
      <c r="A13" s="4" t="s">
        <v>13</v>
      </c>
      <c r="B13" s="5">
        <f>BCCRT!N10</f>
        <v>4614331.92</v>
      </c>
      <c r="C13" s="5">
        <f>SCCRT!N10</f>
        <v>16071844.61</v>
      </c>
      <c r="D13" s="6">
        <f>'CIG TAX'!N10</f>
        <v>226570.39</v>
      </c>
      <c r="E13" s="6">
        <f>'LIQ TAX'!N10</f>
        <v>59069.35</v>
      </c>
      <c r="F13" s="5">
        <f>RPTT!N10</f>
        <v>195807.7</v>
      </c>
      <c r="G13" s="5">
        <f>'Gov''t Services'!N10</f>
        <v>3510250.6399999997</v>
      </c>
      <c r="H13" s="7">
        <f t="shared" si="0"/>
        <v>24677874.610000003</v>
      </c>
    </row>
    <row r="14" spans="1:8" ht="12.75">
      <c r="A14" s="4" t="s">
        <v>14</v>
      </c>
      <c r="B14" s="5">
        <f>BCCRT!N11</f>
        <v>30646.469999999994</v>
      </c>
      <c r="C14" s="5">
        <f>SCCRT!N11</f>
        <v>1114390.9283333335</v>
      </c>
      <c r="D14" s="6">
        <f>'CIG TAX'!N11</f>
        <v>5501.46</v>
      </c>
      <c r="E14" s="6">
        <f>'LIQ TAX'!N11</f>
        <v>1432.5200000000002</v>
      </c>
      <c r="F14" s="5">
        <f>RPTT!N11</f>
        <v>3893.75</v>
      </c>
      <c r="G14" s="5">
        <f>'Gov''t Services'!N11</f>
        <v>139896.93</v>
      </c>
      <c r="H14" s="7">
        <f t="shared" si="0"/>
        <v>1295762.0583333333</v>
      </c>
    </row>
    <row r="15" spans="1:8" ht="12.75">
      <c r="A15" s="4" t="s">
        <v>15</v>
      </c>
      <c r="B15" s="5">
        <f>BCCRT!N12</f>
        <v>1107359.17</v>
      </c>
      <c r="C15" s="5">
        <f>SCCRT!N12</f>
        <v>4094938.37</v>
      </c>
      <c r="D15" s="6">
        <f>'CIG TAX'!N12</f>
        <v>6948.08</v>
      </c>
      <c r="E15" s="6">
        <f>'LIQ TAX'!N12</f>
        <v>1811.0600000000002</v>
      </c>
      <c r="F15" s="5">
        <f>RPTT!N12</f>
        <v>7890.52</v>
      </c>
      <c r="G15" s="5">
        <f>'Gov''t Services'!N12</f>
        <v>225827.74000000005</v>
      </c>
      <c r="H15" s="7">
        <f t="shared" si="0"/>
        <v>5444774.9399999995</v>
      </c>
    </row>
    <row r="16" spans="1:8" ht="12.75">
      <c r="A16" s="4" t="s">
        <v>16</v>
      </c>
      <c r="B16" s="5">
        <f>BCCRT!N13</f>
        <v>2210526.67</v>
      </c>
      <c r="C16" s="5">
        <f>SCCRT!N13</f>
        <v>7843179.43</v>
      </c>
      <c r="D16" s="6">
        <f>'CIG TAX'!N13</f>
        <v>80264.69</v>
      </c>
      <c r="E16" s="6">
        <f>'LIQ TAX'!N13</f>
        <v>20911.13</v>
      </c>
      <c r="F16" s="5">
        <f>RPTT!N13</f>
        <v>62301.8</v>
      </c>
      <c r="G16" s="5">
        <f>'Gov''t Services'!N13</f>
        <v>1365165.47</v>
      </c>
      <c r="H16" s="7">
        <f t="shared" si="0"/>
        <v>11582349.190000001</v>
      </c>
    </row>
    <row r="17" spans="1:8" ht="12.75">
      <c r="A17" s="4" t="s">
        <v>17</v>
      </c>
      <c r="B17" s="5">
        <f>BCCRT!N14</f>
        <v>992075.5500000002</v>
      </c>
      <c r="C17" s="5">
        <f>SCCRT!N14</f>
        <v>2792173.5583333327</v>
      </c>
      <c r="D17" s="6">
        <f>'CIG TAX'!N14</f>
        <v>26416.000000000004</v>
      </c>
      <c r="E17" s="6">
        <f>'LIQ TAX'!N14</f>
        <v>6887.509999999999</v>
      </c>
      <c r="F17" s="5">
        <f>RPTT!N14</f>
        <v>12903.55</v>
      </c>
      <c r="G17" s="5">
        <f>'Gov''t Services'!N14</f>
        <v>806259.8099999999</v>
      </c>
      <c r="H17" s="7">
        <f t="shared" si="0"/>
        <v>4636715.978333333</v>
      </c>
    </row>
    <row r="18" spans="1:8" ht="12.75">
      <c r="A18" s="4" t="s">
        <v>18</v>
      </c>
      <c r="B18" s="5">
        <f>BCCRT!N15</f>
        <v>123278.74</v>
      </c>
      <c r="C18" s="5">
        <f>SCCRT!N15</f>
        <v>1346156.8833333333</v>
      </c>
      <c r="D18" s="6">
        <f>'CIG TAX'!N15</f>
        <v>19424.41</v>
      </c>
      <c r="E18" s="6">
        <f>'LIQ TAX'!N15</f>
        <v>5061.639999999999</v>
      </c>
      <c r="F18" s="5">
        <f>RPTT!N15</f>
        <v>12435.500000000002</v>
      </c>
      <c r="G18" s="5">
        <f>'Gov''t Services'!N15</f>
        <v>400821.39</v>
      </c>
      <c r="H18" s="7">
        <f t="shared" si="0"/>
        <v>1907178.563333333</v>
      </c>
    </row>
    <row r="19" spans="1:8" ht="12.75">
      <c r="A19" s="4" t="s">
        <v>19</v>
      </c>
      <c r="B19" s="5">
        <f>BCCRT!N16</f>
        <v>1621828.94</v>
      </c>
      <c r="C19" s="5">
        <f>SCCRT!N16</f>
        <v>11869832.031666666</v>
      </c>
      <c r="D19" s="6">
        <f>'CIG TAX'!N16</f>
        <v>247954.27999999997</v>
      </c>
      <c r="E19" s="6">
        <f>'LIQ TAX'!N16</f>
        <v>64574.14</v>
      </c>
      <c r="F19" s="5">
        <f>RPTT!N16</f>
        <v>325683.60000000003</v>
      </c>
      <c r="G19" s="5">
        <f>'Gov''t Services'!N16</f>
        <v>2446309.49</v>
      </c>
      <c r="H19" s="7">
        <f t="shared" si="0"/>
        <v>16576182.481666666</v>
      </c>
    </row>
    <row r="20" spans="1:8" ht="12.75">
      <c r="A20" s="4" t="s">
        <v>20</v>
      </c>
      <c r="B20" s="5">
        <f>BCCRT!N17</f>
        <v>170788.35</v>
      </c>
      <c r="C20" s="5">
        <f>SCCRT!N17</f>
        <v>1785690.0083333333</v>
      </c>
      <c r="D20" s="6">
        <f>'CIG TAX'!N17</f>
        <v>19726.44</v>
      </c>
      <c r="E20" s="6">
        <f>'LIQ TAX'!N17</f>
        <v>5143.0599999999995</v>
      </c>
      <c r="F20" s="5">
        <f>RPTT!N17</f>
        <v>13470.599999999999</v>
      </c>
      <c r="G20" s="5">
        <f>'Gov''t Services'!N17</f>
        <v>349736.39</v>
      </c>
      <c r="H20" s="7">
        <f t="shared" si="0"/>
        <v>2344554.8483333336</v>
      </c>
    </row>
    <row r="21" spans="1:8" ht="12.75">
      <c r="A21" s="4" t="s">
        <v>21</v>
      </c>
      <c r="B21" s="5">
        <f>BCCRT!N18</f>
        <v>2029678.78</v>
      </c>
      <c r="C21" s="5">
        <f>SCCRT!N18</f>
        <v>6503919.090000001</v>
      </c>
      <c r="D21" s="6">
        <f>'CIG TAX'!N18</f>
        <v>210944.23999999993</v>
      </c>
      <c r="E21" s="6">
        <f>'LIQ TAX'!N18</f>
        <v>54952.76</v>
      </c>
      <c r="F21" s="5">
        <f>RPTT!N18</f>
        <v>233934.15</v>
      </c>
      <c r="G21" s="5">
        <f>'Gov''t Services'!N18</f>
        <v>2453597.12</v>
      </c>
      <c r="H21" s="7">
        <f t="shared" si="0"/>
        <v>11487026.14</v>
      </c>
    </row>
    <row r="22" spans="1:8" ht="12.75">
      <c r="A22" s="4" t="s">
        <v>22</v>
      </c>
      <c r="B22" s="5">
        <f>BCCRT!N19</f>
        <v>245503.54</v>
      </c>
      <c r="C22" s="5">
        <f>SCCRT!N19</f>
        <v>2116433.873333333</v>
      </c>
      <c r="D22" s="6">
        <f>'CIG TAX'!N19</f>
        <v>32111.659999999996</v>
      </c>
      <c r="E22" s="6">
        <f>'LIQ TAX'!N19</f>
        <v>8368.12</v>
      </c>
      <c r="F22" s="5">
        <f>RPTT!N19</f>
        <v>11812.9</v>
      </c>
      <c r="G22" s="5">
        <f>'Gov''t Services'!N19</f>
        <v>455657.85000000003</v>
      </c>
      <c r="H22" s="7">
        <f t="shared" si="0"/>
        <v>2869887.9433333334</v>
      </c>
    </row>
    <row r="23" spans="1:8" ht="12.75">
      <c r="A23" s="4" t="s">
        <v>23</v>
      </c>
      <c r="B23" s="5">
        <f>BCCRT!N20</f>
        <v>224110.86999999997</v>
      </c>
      <c r="C23" s="5">
        <f>SCCRT!N20</f>
        <v>1760372.2883333329</v>
      </c>
      <c r="D23" s="6">
        <f>'CIG TAX'!N20</f>
        <v>19542.82</v>
      </c>
      <c r="E23" s="6">
        <f>'LIQ TAX'!N20</f>
        <v>5091.719999999999</v>
      </c>
      <c r="F23" s="5">
        <f>RPTT!N20</f>
        <v>41792.5</v>
      </c>
      <c r="G23" s="5">
        <f>'Gov''t Services'!N20</f>
        <v>288293.83</v>
      </c>
      <c r="H23" s="7">
        <f t="shared" si="0"/>
        <v>2339204.028333333</v>
      </c>
    </row>
    <row r="24" spans="1:8" ht="12.75">
      <c r="A24" s="4" t="s">
        <v>24</v>
      </c>
      <c r="B24" s="5">
        <f>BCCRT!N21</f>
        <v>24668766.930000003</v>
      </c>
      <c r="C24" s="5">
        <f>SCCRT!N21</f>
        <v>82589096.57000001</v>
      </c>
      <c r="D24" s="6">
        <f>'CIG TAX'!N21</f>
        <v>1888790.0899999999</v>
      </c>
      <c r="E24" s="6">
        <f>'LIQ TAX'!N21</f>
        <v>492091.5200000001</v>
      </c>
      <c r="F24" s="5">
        <f>RPTT!N21</f>
        <v>2767401.45</v>
      </c>
      <c r="G24" s="5">
        <f>'Gov''t Services'!N21</f>
        <v>21060469.01</v>
      </c>
      <c r="H24" s="7">
        <f t="shared" si="0"/>
        <v>133466615.57000002</v>
      </c>
    </row>
    <row r="25" spans="1:8" ht="12.75">
      <c r="A25" s="4" t="s">
        <v>25</v>
      </c>
      <c r="B25" s="8">
        <f>BCCRT!N22</f>
        <v>762679.64</v>
      </c>
      <c r="C25" s="8">
        <f>SCCRT!N22</f>
        <v>3073515.366666666</v>
      </c>
      <c r="D25" s="9">
        <f>'CIG TAX'!N22</f>
        <v>43232.100000000006</v>
      </c>
      <c r="E25" s="9">
        <f>'LIQ TAX'!N22</f>
        <v>11264.380000000001</v>
      </c>
      <c r="F25" s="8">
        <f>RPTT!N22</f>
        <v>22021.45</v>
      </c>
      <c r="G25" s="8">
        <f>'Gov''t Services'!N22</f>
        <v>778214.06</v>
      </c>
      <c r="H25" s="10">
        <f t="shared" si="0"/>
        <v>4690926.996666666</v>
      </c>
    </row>
    <row r="26" spans="1:8" ht="15">
      <c r="A26" s="4"/>
      <c r="B26" s="6"/>
      <c r="C26" s="6"/>
      <c r="D26" s="6"/>
      <c r="E26" s="11"/>
      <c r="F26" s="6"/>
      <c r="G26" s="6"/>
      <c r="H26" s="7"/>
    </row>
    <row r="27" spans="1:8" ht="13.5" thickBot="1">
      <c r="A27" s="4" t="s">
        <v>8</v>
      </c>
      <c r="B27" s="12">
        <f>SUM(B9:B26)</f>
        <v>182990459.73999995</v>
      </c>
      <c r="C27" s="12">
        <f aca="true" t="shared" si="1" ref="C27:H27">SUM(C9:C26)</f>
        <v>640357190.3900001</v>
      </c>
      <c r="D27" s="12">
        <f t="shared" si="1"/>
        <v>12219634.97</v>
      </c>
      <c r="E27" s="12">
        <f t="shared" si="1"/>
        <v>3184086.71</v>
      </c>
      <c r="F27" s="12">
        <f t="shared" si="1"/>
        <v>22785133.749999996</v>
      </c>
      <c r="G27" s="12">
        <f t="shared" si="1"/>
        <v>127611933.28</v>
      </c>
      <c r="H27" s="12">
        <f t="shared" si="1"/>
        <v>989148438.8400003</v>
      </c>
    </row>
    <row r="28" ht="13.5" thickTop="1">
      <c r="H28" s="13"/>
    </row>
  </sheetData>
  <mergeCells count="2">
    <mergeCell ref="C2:G2"/>
    <mergeCell ref="C3:G3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B4" sqref="B4"/>
    </sheetView>
  </sheetViews>
  <sheetFormatPr defaultColWidth="9.140625" defaultRowHeight="12.75"/>
  <cols>
    <col min="1" max="1" width="14.421875" style="0" bestFit="1" customWidth="1"/>
    <col min="2" max="10" width="14.00390625" style="0" bestFit="1" customWidth="1"/>
    <col min="11" max="13" width="14.7109375" style="0" customWidth="1"/>
    <col min="14" max="14" width="15.57421875" style="0" bestFit="1" customWidth="1"/>
  </cols>
  <sheetData>
    <row r="1" spans="1:14" ht="18">
      <c r="A1" s="87" t="s">
        <v>262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3" spans="1:14" ht="12.75">
      <c r="A3" s="81" t="s">
        <v>2</v>
      </c>
      <c r="B3" s="15" t="s">
        <v>26</v>
      </c>
      <c r="C3" s="15" t="s">
        <v>27</v>
      </c>
      <c r="D3" s="15" t="s">
        <v>28</v>
      </c>
      <c r="E3" s="15" t="s">
        <v>29</v>
      </c>
      <c r="F3" s="15" t="s">
        <v>30</v>
      </c>
      <c r="G3" s="15" t="s">
        <v>31</v>
      </c>
      <c r="H3" s="15" t="s">
        <v>32</v>
      </c>
      <c r="I3" s="15" t="s">
        <v>33</v>
      </c>
      <c r="J3" s="15" t="s">
        <v>34</v>
      </c>
      <c r="K3" s="15" t="s">
        <v>35</v>
      </c>
      <c r="L3" s="15" t="s">
        <v>36</v>
      </c>
      <c r="M3" s="15" t="s">
        <v>37</v>
      </c>
      <c r="N3" s="15" t="s">
        <v>243</v>
      </c>
    </row>
    <row r="4" ht="12.75">
      <c r="A4" s="4"/>
    </row>
    <row r="5" spans="1:14" ht="12.75">
      <c r="A5" s="82" t="s">
        <v>9</v>
      </c>
      <c r="B5" s="1">
        <v>1017745.94</v>
      </c>
      <c r="C5" s="1">
        <v>1008168.95</v>
      </c>
      <c r="D5" s="1">
        <v>890293.55</v>
      </c>
      <c r="E5" s="1">
        <v>899583.82</v>
      </c>
      <c r="F5" s="1">
        <v>834239.48</v>
      </c>
      <c r="G5" s="1">
        <v>1016634.56</v>
      </c>
      <c r="H5" s="1">
        <v>756069.95</v>
      </c>
      <c r="I5" s="1">
        <v>791455.44</v>
      </c>
      <c r="J5" s="1">
        <v>1019004.57</v>
      </c>
      <c r="K5" s="1">
        <v>888849.67</v>
      </c>
      <c r="L5" s="1">
        <v>937148.41</v>
      </c>
      <c r="M5" s="1">
        <v>971149.01</v>
      </c>
      <c r="N5" s="1">
        <f>SUM(B5:M5)</f>
        <v>11030343.350000001</v>
      </c>
    </row>
    <row r="6" spans="1:14" ht="12.75">
      <c r="A6" s="82" t="s">
        <v>10</v>
      </c>
      <c r="B6" s="1">
        <v>336754.38</v>
      </c>
      <c r="C6" s="1">
        <v>303719.94</v>
      </c>
      <c r="D6" s="1">
        <v>273930.59</v>
      </c>
      <c r="E6" s="1">
        <v>263764.79</v>
      </c>
      <c r="F6" s="1">
        <v>263268.42</v>
      </c>
      <c r="G6" s="1">
        <v>368743.29</v>
      </c>
      <c r="H6" s="1">
        <v>243697.71</v>
      </c>
      <c r="I6" s="1">
        <v>262146.89</v>
      </c>
      <c r="J6" s="1">
        <v>321555.62</v>
      </c>
      <c r="K6" s="1">
        <v>290312.96</v>
      </c>
      <c r="L6" s="1">
        <v>298923.07</v>
      </c>
      <c r="M6" s="1">
        <v>100105.44</v>
      </c>
      <c r="N6" s="1">
        <f>SUM(B6:M6)</f>
        <v>3326923.1</v>
      </c>
    </row>
    <row r="7" spans="1:14" ht="12.75">
      <c r="A7" s="82" t="s">
        <v>11</v>
      </c>
      <c r="B7" s="1">
        <v>35388527.16</v>
      </c>
      <c r="C7" s="1">
        <v>35601972.48</v>
      </c>
      <c r="D7" s="1">
        <v>36669279.59</v>
      </c>
      <c r="E7" s="1">
        <v>35698542.87</v>
      </c>
      <c r="F7" s="1">
        <v>35511261.47</v>
      </c>
      <c r="G7" s="1">
        <v>42508764.52</v>
      </c>
      <c r="H7" s="1">
        <v>33408811.6</v>
      </c>
      <c r="I7" s="1">
        <v>33940909.8</v>
      </c>
      <c r="J7" s="1">
        <v>39698899.16</v>
      </c>
      <c r="K7" s="1">
        <v>39744222.44</v>
      </c>
      <c r="L7" s="1">
        <v>38083795</v>
      </c>
      <c r="M7" s="1">
        <v>39032826.63</v>
      </c>
      <c r="N7" s="1">
        <f aca="true" t="shared" si="0" ref="N7:N21">SUM(B7:M7)</f>
        <v>445287812.71999997</v>
      </c>
    </row>
    <row r="8" spans="1:14" ht="12.75">
      <c r="A8" s="82" t="s">
        <v>12</v>
      </c>
      <c r="B8" s="1">
        <v>811690.8</v>
      </c>
      <c r="C8" s="1">
        <v>776093.68</v>
      </c>
      <c r="D8" s="1">
        <v>765156.04</v>
      </c>
      <c r="E8" s="1">
        <v>678118.06</v>
      </c>
      <c r="F8" s="1">
        <v>687594.96</v>
      </c>
      <c r="G8" s="1">
        <v>862100.32</v>
      </c>
      <c r="H8" s="1">
        <v>669240.5</v>
      </c>
      <c r="I8" s="1">
        <v>630116.67</v>
      </c>
      <c r="J8" s="1">
        <v>695771.35</v>
      </c>
      <c r="K8" s="1">
        <v>627888.2</v>
      </c>
      <c r="L8" s="1">
        <v>648222.1</v>
      </c>
      <c r="M8" s="1">
        <v>794883.12</v>
      </c>
      <c r="N8" s="1">
        <f t="shared" si="0"/>
        <v>8646875.799999999</v>
      </c>
    </row>
    <row r="9" spans="1:14" ht="12.75">
      <c r="A9" s="82" t="s">
        <v>13</v>
      </c>
      <c r="B9" s="1">
        <v>1380299.74</v>
      </c>
      <c r="C9" s="1">
        <v>1167528.23</v>
      </c>
      <c r="D9" s="1">
        <v>1350188.27</v>
      </c>
      <c r="E9" s="1">
        <v>1305944.35</v>
      </c>
      <c r="F9" s="1">
        <v>1212673.87</v>
      </c>
      <c r="G9" s="1">
        <v>1361222.39</v>
      </c>
      <c r="H9" s="1">
        <v>1094200.17</v>
      </c>
      <c r="I9" s="1">
        <v>1149040.74</v>
      </c>
      <c r="J9" s="1">
        <v>1260446.11</v>
      </c>
      <c r="K9" s="1">
        <v>1249093.6</v>
      </c>
      <c r="L9" s="1">
        <v>1284561.66</v>
      </c>
      <c r="M9" s="1">
        <v>1530857.03</v>
      </c>
      <c r="N9" s="1">
        <f t="shared" si="0"/>
        <v>15346056.159999998</v>
      </c>
    </row>
    <row r="10" spans="1:14" ht="12.75">
      <c r="A10" s="82" t="s">
        <v>14</v>
      </c>
      <c r="B10" s="1">
        <v>4852.45</v>
      </c>
      <c r="C10" s="1">
        <v>5268.9</v>
      </c>
      <c r="D10" s="1">
        <v>5588.03</v>
      </c>
      <c r="E10" s="1">
        <v>7132.14</v>
      </c>
      <c r="F10" s="1">
        <v>8768.47</v>
      </c>
      <c r="G10" s="1">
        <v>8210.65</v>
      </c>
      <c r="H10" s="1">
        <v>4424.6</v>
      </c>
      <c r="I10" s="1">
        <v>6719.17</v>
      </c>
      <c r="J10" s="1">
        <v>7764.61</v>
      </c>
      <c r="K10" s="1">
        <v>6281.43</v>
      </c>
      <c r="L10" s="1">
        <v>6661.46</v>
      </c>
      <c r="M10" s="1">
        <v>10859.75</v>
      </c>
      <c r="N10" s="1">
        <f t="shared" si="0"/>
        <v>82531.66</v>
      </c>
    </row>
    <row r="11" spans="1:14" ht="12.75">
      <c r="A11" s="82" t="s">
        <v>15</v>
      </c>
      <c r="B11" s="1">
        <v>341668.64</v>
      </c>
      <c r="C11" s="1">
        <v>268763.57</v>
      </c>
      <c r="D11" s="1">
        <v>333719.72</v>
      </c>
      <c r="E11" s="1">
        <v>310051.71</v>
      </c>
      <c r="F11" s="1">
        <v>292534.93</v>
      </c>
      <c r="G11" s="1">
        <v>363860.37</v>
      </c>
      <c r="H11" s="1">
        <v>308648.46</v>
      </c>
      <c r="I11" s="1">
        <v>318269.34</v>
      </c>
      <c r="J11" s="1">
        <v>323130.07</v>
      </c>
      <c r="K11" s="1">
        <v>373800.64</v>
      </c>
      <c r="L11" s="1">
        <v>364005.62</v>
      </c>
      <c r="M11" s="1">
        <v>312706.47</v>
      </c>
      <c r="N11" s="1">
        <f t="shared" si="0"/>
        <v>3911159.54</v>
      </c>
    </row>
    <row r="12" spans="1:14" ht="12.75">
      <c r="A12" s="82" t="s">
        <v>16</v>
      </c>
      <c r="B12" s="1">
        <v>738000.42</v>
      </c>
      <c r="C12" s="1">
        <v>604152.48</v>
      </c>
      <c r="D12" s="1">
        <v>614655.04</v>
      </c>
      <c r="E12" s="1">
        <v>590001.57</v>
      </c>
      <c r="F12" s="1">
        <v>675162.9</v>
      </c>
      <c r="G12" s="1">
        <v>717852.82</v>
      </c>
      <c r="H12" s="1">
        <v>530113.63</v>
      </c>
      <c r="I12" s="1">
        <v>539388.05</v>
      </c>
      <c r="J12" s="1">
        <v>646235.79</v>
      </c>
      <c r="K12" s="1">
        <v>594786.14</v>
      </c>
      <c r="L12" s="1">
        <v>586322.14</v>
      </c>
      <c r="M12" s="1">
        <v>650024.61</v>
      </c>
      <c r="N12" s="1">
        <f t="shared" si="0"/>
        <v>7486695.589999999</v>
      </c>
    </row>
    <row r="13" spans="1:14" ht="12.75">
      <c r="A13" s="82" t="s">
        <v>17</v>
      </c>
      <c r="B13" s="1">
        <v>297674.74</v>
      </c>
      <c r="C13" s="1">
        <v>203341.96</v>
      </c>
      <c r="D13" s="1">
        <v>270201.23</v>
      </c>
      <c r="E13" s="1">
        <v>295365.48</v>
      </c>
      <c r="F13" s="1">
        <v>255947.18</v>
      </c>
      <c r="G13" s="1">
        <v>424913.67</v>
      </c>
      <c r="H13" s="1">
        <v>256123.38</v>
      </c>
      <c r="I13" s="1">
        <v>318949.74</v>
      </c>
      <c r="J13" s="1">
        <v>271644.2</v>
      </c>
      <c r="K13" s="1">
        <v>261224.22</v>
      </c>
      <c r="L13" s="1">
        <v>253233.44</v>
      </c>
      <c r="M13" s="1">
        <v>298217.08</v>
      </c>
      <c r="N13" s="1">
        <f t="shared" si="0"/>
        <v>3406836.3200000003</v>
      </c>
    </row>
    <row r="14" spans="1:14" ht="12.75">
      <c r="A14" s="82" t="s">
        <v>18</v>
      </c>
      <c r="B14" s="1">
        <v>26455.36</v>
      </c>
      <c r="C14" s="1">
        <v>31312.3</v>
      </c>
      <c r="D14" s="1">
        <v>31694.77</v>
      </c>
      <c r="E14" s="1">
        <v>24620.65</v>
      </c>
      <c r="F14" s="1">
        <v>31640.09</v>
      </c>
      <c r="G14" s="1">
        <v>36573.92</v>
      </c>
      <c r="H14" s="1">
        <v>22022.3</v>
      </c>
      <c r="I14" s="1">
        <v>21738.16</v>
      </c>
      <c r="J14" s="1">
        <v>27118.77</v>
      </c>
      <c r="K14" s="1">
        <v>25867.92</v>
      </c>
      <c r="L14" s="1">
        <v>31381.43</v>
      </c>
      <c r="M14" s="1">
        <v>35051.79</v>
      </c>
      <c r="N14" s="1">
        <f t="shared" si="0"/>
        <v>345477.45999999996</v>
      </c>
    </row>
    <row r="15" spans="1:14" ht="12.75">
      <c r="A15" s="82" t="s">
        <v>19</v>
      </c>
      <c r="B15" s="1">
        <v>459478.95</v>
      </c>
      <c r="C15" s="1">
        <v>470014.57</v>
      </c>
      <c r="D15" s="1">
        <v>389927.25</v>
      </c>
      <c r="E15" s="1">
        <v>472674.83</v>
      </c>
      <c r="F15" s="1">
        <v>341165.05</v>
      </c>
      <c r="G15" s="1">
        <v>379477.48</v>
      </c>
      <c r="H15" s="1">
        <v>278313.66</v>
      </c>
      <c r="I15" s="1">
        <v>246458.1</v>
      </c>
      <c r="J15" s="1">
        <v>374323.31</v>
      </c>
      <c r="K15" s="1">
        <v>363863.6</v>
      </c>
      <c r="L15" s="1">
        <v>383691.79</v>
      </c>
      <c r="M15" s="1">
        <v>418667.42</v>
      </c>
      <c r="N15" s="1">
        <f t="shared" si="0"/>
        <v>4578056.010000001</v>
      </c>
    </row>
    <row r="16" spans="1:14" ht="12.75">
      <c r="A16" s="82" t="s">
        <v>20</v>
      </c>
      <c r="B16" s="1">
        <v>40828.79</v>
      </c>
      <c r="C16" s="1">
        <v>49114.88</v>
      </c>
      <c r="D16" s="1">
        <v>39601.2</v>
      </c>
      <c r="E16" s="1">
        <v>46147.59</v>
      </c>
      <c r="F16" s="1">
        <v>47315.66</v>
      </c>
      <c r="G16" s="1">
        <v>47532.65</v>
      </c>
      <c r="H16" s="1">
        <v>40974.56</v>
      </c>
      <c r="I16" s="1">
        <v>40641.28</v>
      </c>
      <c r="J16" s="1">
        <v>46056.88</v>
      </c>
      <c r="K16" s="1">
        <v>37883.44</v>
      </c>
      <c r="L16" s="1">
        <v>36253.65</v>
      </c>
      <c r="M16" s="1">
        <v>41181.6</v>
      </c>
      <c r="N16" s="1">
        <f t="shared" si="0"/>
        <v>513532.18</v>
      </c>
    </row>
    <row r="17" spans="1:14" ht="12.75">
      <c r="A17" s="82" t="s">
        <v>21</v>
      </c>
      <c r="B17" s="1">
        <v>570462.66</v>
      </c>
      <c r="C17" s="1">
        <v>465546.76</v>
      </c>
      <c r="D17" s="1">
        <v>528552.36</v>
      </c>
      <c r="E17" s="1">
        <v>493235.52</v>
      </c>
      <c r="F17" s="1">
        <v>500335.81</v>
      </c>
      <c r="G17" s="1">
        <v>564152.97</v>
      </c>
      <c r="H17" s="1">
        <v>466088.61</v>
      </c>
      <c r="I17" s="1">
        <v>474365.26</v>
      </c>
      <c r="J17" s="1">
        <v>551326.45</v>
      </c>
      <c r="K17" s="1">
        <v>503089.78</v>
      </c>
      <c r="L17" s="1">
        <v>527504.93</v>
      </c>
      <c r="M17" s="1">
        <v>565879.18</v>
      </c>
      <c r="N17" s="1">
        <f t="shared" si="0"/>
        <v>6210540.29</v>
      </c>
    </row>
    <row r="18" spans="1:14" ht="12.75">
      <c r="A18" s="82" t="s">
        <v>22</v>
      </c>
      <c r="B18" s="1">
        <v>53187.87</v>
      </c>
      <c r="C18" s="1">
        <v>49419.91</v>
      </c>
      <c r="D18" s="1">
        <v>133739.57</v>
      </c>
      <c r="E18" s="1">
        <v>75386.7</v>
      </c>
      <c r="F18" s="1">
        <v>55016.57</v>
      </c>
      <c r="G18" s="1">
        <v>53758.84</v>
      </c>
      <c r="H18" s="1">
        <v>41390.85</v>
      </c>
      <c r="I18" s="1">
        <v>43067.05</v>
      </c>
      <c r="J18" s="1">
        <v>56146.18</v>
      </c>
      <c r="K18" s="1">
        <v>43128.89</v>
      </c>
      <c r="L18" s="1">
        <v>51231.23</v>
      </c>
      <c r="M18" s="1">
        <v>64409.24</v>
      </c>
      <c r="N18" s="1">
        <f t="shared" si="0"/>
        <v>719882.8999999999</v>
      </c>
    </row>
    <row r="19" spans="1:14" ht="12.75">
      <c r="A19" s="82" t="s">
        <v>23</v>
      </c>
      <c r="B19" s="1">
        <v>59177.64</v>
      </c>
      <c r="C19" s="13">
        <v>48930.79</v>
      </c>
      <c r="D19" s="1">
        <v>58980.71</v>
      </c>
      <c r="E19" s="1">
        <v>90368.18</v>
      </c>
      <c r="F19" s="1">
        <v>49173.11</v>
      </c>
      <c r="G19" s="1">
        <v>61169.83</v>
      </c>
      <c r="H19" s="1">
        <v>52284.61</v>
      </c>
      <c r="I19" s="1">
        <v>43192.8</v>
      </c>
      <c r="J19" s="1">
        <v>53987.05</v>
      </c>
      <c r="K19" s="1">
        <v>57230.04</v>
      </c>
      <c r="L19" s="1">
        <v>62512.1</v>
      </c>
      <c r="M19" s="1">
        <v>66578.88</v>
      </c>
      <c r="N19" s="1">
        <f t="shared" si="0"/>
        <v>703585.74</v>
      </c>
    </row>
    <row r="20" spans="1:14" ht="12.75">
      <c r="A20" s="82" t="s">
        <v>24</v>
      </c>
      <c r="B20" s="1">
        <v>6770207.78</v>
      </c>
      <c r="C20" s="73">
        <v>7044445.11</v>
      </c>
      <c r="D20" s="1">
        <v>6787284.65</v>
      </c>
      <c r="E20" s="1">
        <v>6300849.95</v>
      </c>
      <c r="F20" s="1">
        <v>6128819.12</v>
      </c>
      <c r="G20" s="1">
        <v>7843877.32</v>
      </c>
      <c r="H20" s="1">
        <v>5781897.65</v>
      </c>
      <c r="I20" s="1">
        <v>5693705.2</v>
      </c>
      <c r="J20" s="1">
        <v>6699496.33</v>
      </c>
      <c r="K20" s="1">
        <v>6076654.14</v>
      </c>
      <c r="L20" s="1">
        <v>6463087.09</v>
      </c>
      <c r="M20" s="1">
        <v>7367448.72</v>
      </c>
      <c r="N20" s="1">
        <f t="shared" si="0"/>
        <v>78957773.06</v>
      </c>
    </row>
    <row r="21" spans="1:14" ht="13.5" thickBot="1">
      <c r="A21" s="82" t="s">
        <v>25</v>
      </c>
      <c r="B21" s="70">
        <v>197024.78</v>
      </c>
      <c r="C21" s="70">
        <v>205695.35</v>
      </c>
      <c r="D21" s="70">
        <v>205473.85</v>
      </c>
      <c r="E21" s="70">
        <v>254950.36</v>
      </c>
      <c r="F21" s="70">
        <v>189663.92</v>
      </c>
      <c r="G21" s="70">
        <v>199989.94</v>
      </c>
      <c r="H21" s="70">
        <v>197022.41</v>
      </c>
      <c r="I21" s="70">
        <v>190539.04</v>
      </c>
      <c r="J21" s="70">
        <v>196538.75</v>
      </c>
      <c r="K21" s="70">
        <v>194132.58</v>
      </c>
      <c r="L21" s="70">
        <v>210335.63</v>
      </c>
      <c r="M21" s="70">
        <v>267313.92</v>
      </c>
      <c r="N21" s="70">
        <f t="shared" si="0"/>
        <v>2508680.53</v>
      </c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t="s">
        <v>8</v>
      </c>
      <c r="B23" s="1">
        <f>SUM(B5:B22)</f>
        <v>48494038.1</v>
      </c>
      <c r="C23" s="1">
        <f>SUM(C5:C22)</f>
        <v>48303489.859999985</v>
      </c>
      <c r="D23" s="1">
        <f aca="true" t="shared" si="1" ref="D23:K23">SUM(D5:D22)</f>
        <v>49348266.42000001</v>
      </c>
      <c r="E23" s="1">
        <f t="shared" si="1"/>
        <v>47806738.57000001</v>
      </c>
      <c r="F23" s="1">
        <f>SUM(F5:F22)</f>
        <v>47084581.00999999</v>
      </c>
      <c r="G23" s="1">
        <f t="shared" si="1"/>
        <v>56818835.54</v>
      </c>
      <c r="H23" s="1">
        <f t="shared" si="1"/>
        <v>44151324.65</v>
      </c>
      <c r="I23" s="1">
        <f t="shared" si="1"/>
        <v>44710702.73</v>
      </c>
      <c r="J23" s="1">
        <f t="shared" si="1"/>
        <v>52249445.2</v>
      </c>
      <c r="K23" s="1">
        <f t="shared" si="1"/>
        <v>51338309.690000005</v>
      </c>
      <c r="L23" s="1">
        <f>SUM(L5:L22)</f>
        <v>50228870.74999999</v>
      </c>
      <c r="M23" s="1">
        <f>SUM(M5:M22)</f>
        <v>52528159.89000001</v>
      </c>
      <c r="N23" s="1">
        <f>SUM(N5:N22)</f>
        <v>593062762.41</v>
      </c>
    </row>
    <row r="24" spans="1:14" ht="12.75">
      <c r="A24" t="s">
        <v>244</v>
      </c>
      <c r="B24" s="1">
        <v>4707832.57</v>
      </c>
      <c r="C24" s="1">
        <v>4856377.24</v>
      </c>
      <c r="D24" s="1">
        <v>5014060.97</v>
      </c>
      <c r="E24" s="1">
        <v>5055855.94</v>
      </c>
      <c r="F24" s="1">
        <v>4471414.29</v>
      </c>
      <c r="G24" s="1">
        <v>7366107.92</v>
      </c>
      <c r="H24" s="1">
        <v>4339103.57</v>
      </c>
      <c r="I24" s="1">
        <v>3747810.17</v>
      </c>
      <c r="J24" s="1">
        <v>5277028.94</v>
      </c>
      <c r="K24" s="1">
        <v>4887194.41</v>
      </c>
      <c r="L24" s="1">
        <v>4344438.45</v>
      </c>
      <c r="M24" s="1">
        <v>4809744.43</v>
      </c>
      <c r="N24" s="1">
        <f>SUM(B24:M24)</f>
        <v>58876968.9</v>
      </c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1">
    <mergeCell ref="A1:N1"/>
  </mergeCells>
  <printOptions horizontalCentered="1"/>
  <pageMargins left="0" right="0" top="0.5" bottom="0.5" header="0.5" footer="0.5"/>
  <pageSetup fitToHeight="1" fitToWidth="1" horizontalDpi="600" verticalDpi="600" orientation="landscape" paperSize="5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workbookViewId="0" topLeftCell="A1">
      <selection activeCell="B5" sqref="B5"/>
    </sheetView>
  </sheetViews>
  <sheetFormatPr defaultColWidth="9.140625" defaultRowHeight="12.75"/>
  <cols>
    <col min="1" max="1" width="13.421875" style="0" customWidth="1"/>
    <col min="2" max="2" width="14.00390625" style="0" bestFit="1" customWidth="1"/>
    <col min="3" max="3" width="13.8515625" style="0" bestFit="1" customWidth="1"/>
    <col min="4" max="4" width="14.00390625" style="0" bestFit="1" customWidth="1"/>
    <col min="5" max="6" width="13.8515625" style="0" bestFit="1" customWidth="1"/>
    <col min="7" max="7" width="14.00390625" style="0" bestFit="1" customWidth="1"/>
    <col min="8" max="9" width="13.8515625" style="0" bestFit="1" customWidth="1"/>
    <col min="10" max="13" width="14.00390625" style="0" bestFit="1" customWidth="1"/>
    <col min="14" max="14" width="13.57421875" style="0" customWidth="1"/>
  </cols>
  <sheetData>
    <row r="2" ht="20.25">
      <c r="A2" s="22" t="s">
        <v>263</v>
      </c>
    </row>
    <row r="3" ht="12.75">
      <c r="N3" s="88" t="s">
        <v>252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88"/>
    </row>
    <row r="6" spans="1:14" ht="12.75">
      <c r="A6" t="s">
        <v>9</v>
      </c>
      <c r="B6" s="16">
        <v>70254.75</v>
      </c>
      <c r="C6" s="1">
        <v>78239.98</v>
      </c>
      <c r="D6" s="16">
        <v>69528.27</v>
      </c>
      <c r="E6" s="1">
        <v>66291.91</v>
      </c>
      <c r="F6" s="16">
        <v>64170.07</v>
      </c>
      <c r="G6" s="16">
        <v>97744.16</v>
      </c>
      <c r="H6" s="16">
        <v>65747.9</v>
      </c>
      <c r="I6" s="16">
        <v>58836.12</v>
      </c>
      <c r="J6" s="1">
        <v>76166.45</v>
      </c>
      <c r="K6" s="16">
        <v>68912.03</v>
      </c>
      <c r="L6" s="16">
        <v>67686.96</v>
      </c>
      <c r="M6" s="16">
        <v>73750.61</v>
      </c>
      <c r="N6" s="16">
        <f>SUM(B6:M6)</f>
        <v>857329.21</v>
      </c>
    </row>
    <row r="7" spans="1:14" ht="12.75">
      <c r="A7" t="s">
        <v>10</v>
      </c>
      <c r="B7" s="16">
        <v>30776.2</v>
      </c>
      <c r="C7" s="1">
        <v>31319.24</v>
      </c>
      <c r="D7" s="16">
        <v>43319.14</v>
      </c>
      <c r="E7" s="1">
        <v>30429.29</v>
      </c>
      <c r="F7" s="16">
        <v>24457.51</v>
      </c>
      <c r="G7" s="16">
        <v>40418.21</v>
      </c>
      <c r="H7" s="16">
        <v>13749.92</v>
      </c>
      <c r="I7" s="16">
        <v>26980.74</v>
      </c>
      <c r="J7" s="1">
        <v>34666.83</v>
      </c>
      <c r="K7" s="16">
        <v>47795.95</v>
      </c>
      <c r="L7" s="16">
        <v>47415.67</v>
      </c>
      <c r="M7" s="16">
        <v>43686.72</v>
      </c>
      <c r="N7" s="16">
        <f aca="true" t="shared" si="0" ref="N7:N22">SUM(B7:M7)</f>
        <v>415015.42000000004</v>
      </c>
    </row>
    <row r="8" spans="1:14" ht="12.75">
      <c r="A8" t="s">
        <v>11</v>
      </c>
      <c r="B8" s="16">
        <v>3166114.28</v>
      </c>
      <c r="C8" s="1">
        <v>3126183.83</v>
      </c>
      <c r="D8" s="16">
        <v>3448616.87</v>
      </c>
      <c r="E8" s="1">
        <v>3257615.04</v>
      </c>
      <c r="F8" s="16">
        <v>3137939.05</v>
      </c>
      <c r="G8" s="16">
        <v>4448932.03</v>
      </c>
      <c r="H8" s="16">
        <v>2991060.49</v>
      </c>
      <c r="I8" s="16">
        <v>2465754.3</v>
      </c>
      <c r="J8" s="1">
        <v>3523803.17</v>
      </c>
      <c r="K8" s="16">
        <v>2991677.73</v>
      </c>
      <c r="L8" s="16">
        <v>2778341.81</v>
      </c>
      <c r="M8" s="16">
        <v>3201325.42</v>
      </c>
      <c r="N8" s="16">
        <f t="shared" si="0"/>
        <v>38537364.02</v>
      </c>
    </row>
    <row r="9" spans="1:14" ht="12.75">
      <c r="A9" t="s">
        <v>12</v>
      </c>
      <c r="B9" s="16">
        <v>83702.03</v>
      </c>
      <c r="C9" s="1">
        <v>59225.5</v>
      </c>
      <c r="D9" s="16">
        <v>65082.02</v>
      </c>
      <c r="E9" s="1">
        <v>63974.33</v>
      </c>
      <c r="F9" s="16">
        <v>63561.4</v>
      </c>
      <c r="G9" s="16">
        <v>70868.96</v>
      </c>
      <c r="H9" s="16">
        <v>44184.71</v>
      </c>
      <c r="I9" s="16">
        <v>43354.9</v>
      </c>
      <c r="J9" s="1">
        <v>53536.64</v>
      </c>
      <c r="K9" s="16">
        <v>58226.88</v>
      </c>
      <c r="L9" s="16">
        <v>51837.9</v>
      </c>
      <c r="M9" s="16">
        <v>65661.87</v>
      </c>
      <c r="N9" s="16">
        <f t="shared" si="0"/>
        <v>723217.1400000001</v>
      </c>
    </row>
    <row r="10" spans="1:14" ht="12.75">
      <c r="A10" t="s">
        <v>13</v>
      </c>
      <c r="B10" s="16">
        <v>183572.99</v>
      </c>
      <c r="C10" s="1">
        <v>243411.24</v>
      </c>
      <c r="D10" s="16">
        <v>224086.45</v>
      </c>
      <c r="E10" s="1">
        <v>220597.4</v>
      </c>
      <c r="F10" s="16">
        <v>201821.66</v>
      </c>
      <c r="G10" s="16">
        <v>1027855.14</v>
      </c>
      <c r="H10" s="16">
        <v>163121.85</v>
      </c>
      <c r="I10" s="16">
        <v>159569.25</v>
      </c>
      <c r="J10" s="1">
        <v>264369.94</v>
      </c>
      <c r="K10" s="16">
        <v>539970.76</v>
      </c>
      <c r="L10" s="16">
        <v>222690.24</v>
      </c>
      <c r="M10" s="16">
        <v>291479.66</v>
      </c>
      <c r="N10" s="16">
        <f t="shared" si="0"/>
        <v>3742546.58</v>
      </c>
    </row>
    <row r="11" spans="1:14" ht="12.75">
      <c r="A11" t="s">
        <v>14</v>
      </c>
      <c r="B11" s="16">
        <v>1191.79</v>
      </c>
      <c r="C11" s="1">
        <v>754.61</v>
      </c>
      <c r="D11" s="16">
        <v>756.9</v>
      </c>
      <c r="E11" s="1">
        <v>1401.46</v>
      </c>
      <c r="F11" s="16">
        <v>1866.19</v>
      </c>
      <c r="G11" s="16">
        <v>926.68</v>
      </c>
      <c r="H11" s="16">
        <v>4973.1</v>
      </c>
      <c r="I11" s="16">
        <v>4688.12</v>
      </c>
      <c r="J11" s="1">
        <v>5223.64</v>
      </c>
      <c r="K11" s="16">
        <v>2401.88</v>
      </c>
      <c r="L11" s="16">
        <v>1575.11</v>
      </c>
      <c r="M11" s="16">
        <v>4108.56</v>
      </c>
      <c r="N11" s="16">
        <f t="shared" si="0"/>
        <v>29868.040000000005</v>
      </c>
    </row>
    <row r="12" spans="1:14" ht="12.75">
      <c r="A12" t="s">
        <v>15</v>
      </c>
      <c r="B12" s="16">
        <v>45614.35</v>
      </c>
      <c r="C12" s="1">
        <v>66342.85</v>
      </c>
      <c r="D12" s="16">
        <v>65427.17</v>
      </c>
      <c r="E12" s="1">
        <v>75396.92</v>
      </c>
      <c r="F12" s="16">
        <v>48915.58</v>
      </c>
      <c r="G12" s="16">
        <v>74283.46</v>
      </c>
      <c r="H12" s="16">
        <v>59269.66</v>
      </c>
      <c r="I12" s="16">
        <v>48957.17</v>
      </c>
      <c r="J12" s="1">
        <v>90125.44</v>
      </c>
      <c r="K12" s="16">
        <v>60294.25</v>
      </c>
      <c r="L12" s="16">
        <v>59028.07</v>
      </c>
      <c r="M12" s="16">
        <v>77290.66</v>
      </c>
      <c r="N12" s="16">
        <f t="shared" si="0"/>
        <v>770945.58</v>
      </c>
    </row>
    <row r="13" spans="1:14" ht="12.75">
      <c r="A13" t="s">
        <v>16</v>
      </c>
      <c r="B13" s="16">
        <v>78297.31</v>
      </c>
      <c r="C13" s="1">
        <v>76964.07</v>
      </c>
      <c r="D13" s="16">
        <v>65756.08</v>
      </c>
      <c r="E13" s="1">
        <v>72268.16</v>
      </c>
      <c r="F13" s="16">
        <v>66409.77</v>
      </c>
      <c r="G13" s="16">
        <v>414288.24</v>
      </c>
      <c r="H13" s="16">
        <v>93913.09</v>
      </c>
      <c r="I13" s="16">
        <v>62477.46</v>
      </c>
      <c r="J13" s="1">
        <v>90982.11</v>
      </c>
      <c r="K13" s="16">
        <v>212366.12</v>
      </c>
      <c r="L13" s="16">
        <v>72233.34</v>
      </c>
      <c r="M13" s="16">
        <v>111536.12</v>
      </c>
      <c r="N13" s="16">
        <f t="shared" si="0"/>
        <v>1417491.87</v>
      </c>
    </row>
    <row r="14" spans="1:14" ht="12.75">
      <c r="A14" t="s">
        <v>17</v>
      </c>
      <c r="B14" s="16">
        <v>56103.92</v>
      </c>
      <c r="C14" s="1">
        <v>44626.3</v>
      </c>
      <c r="D14" s="16">
        <v>41824</v>
      </c>
      <c r="E14" s="1">
        <v>34156.1</v>
      </c>
      <c r="F14" s="16">
        <v>24315.9</v>
      </c>
      <c r="G14" s="16">
        <v>21378.49</v>
      </c>
      <c r="H14" s="16">
        <v>33862.67</v>
      </c>
      <c r="I14" s="16">
        <v>32142.88</v>
      </c>
      <c r="J14" s="1">
        <v>42938.74</v>
      </c>
      <c r="K14" s="16">
        <v>38622.43</v>
      </c>
      <c r="L14" s="16">
        <v>47616.81</v>
      </c>
      <c r="M14" s="16">
        <v>24538.74</v>
      </c>
      <c r="N14" s="16">
        <f t="shared" si="0"/>
        <v>442126.98</v>
      </c>
    </row>
    <row r="15" spans="1:14" ht="12.75">
      <c r="A15" t="s">
        <v>18</v>
      </c>
      <c r="B15" s="16">
        <v>11284.73</v>
      </c>
      <c r="C15" s="1">
        <v>10244.93</v>
      </c>
      <c r="D15" s="16">
        <v>9272.82</v>
      </c>
      <c r="E15" s="1">
        <v>7394.91</v>
      </c>
      <c r="F15" s="16">
        <v>5096.24</v>
      </c>
      <c r="G15" s="16">
        <v>8291.95</v>
      </c>
      <c r="H15" s="16">
        <v>5822.97</v>
      </c>
      <c r="I15" s="16">
        <v>6006.19</v>
      </c>
      <c r="J15" s="1">
        <v>12308.06</v>
      </c>
      <c r="K15" s="16">
        <v>6625.62</v>
      </c>
      <c r="L15" s="16">
        <v>9824.27</v>
      </c>
      <c r="M15" s="16">
        <v>16593.7</v>
      </c>
      <c r="N15" s="16">
        <f t="shared" si="0"/>
        <v>108766.39</v>
      </c>
    </row>
    <row r="16" spans="1:14" ht="12.75">
      <c r="A16" t="s">
        <v>19</v>
      </c>
      <c r="B16" s="16">
        <v>39196.64</v>
      </c>
      <c r="C16" s="1">
        <v>34800.91</v>
      </c>
      <c r="D16" s="16">
        <v>39460.15</v>
      </c>
      <c r="E16" s="1">
        <v>37822.69</v>
      </c>
      <c r="F16" s="16">
        <v>42471.87</v>
      </c>
      <c r="G16" s="16">
        <v>83463.39</v>
      </c>
      <c r="H16" s="16">
        <v>30974.49</v>
      </c>
      <c r="I16" s="16">
        <v>28586.47</v>
      </c>
      <c r="J16" s="1">
        <v>40214.3</v>
      </c>
      <c r="K16" s="16">
        <v>37052.59</v>
      </c>
      <c r="L16" s="16">
        <v>37761.61</v>
      </c>
      <c r="M16" s="16">
        <v>40792.44</v>
      </c>
      <c r="N16" s="16">
        <f t="shared" si="0"/>
        <v>492597.55</v>
      </c>
    </row>
    <row r="17" spans="1:14" ht="12.75">
      <c r="A17" t="s">
        <v>20</v>
      </c>
      <c r="B17" s="16">
        <v>4426</v>
      </c>
      <c r="C17" s="1">
        <v>5414.79</v>
      </c>
      <c r="D17" s="16">
        <v>30411.51</v>
      </c>
      <c r="E17" s="1">
        <v>8168.54</v>
      </c>
      <c r="F17" s="16">
        <v>8411.38</v>
      </c>
      <c r="G17" s="16">
        <v>14683.64</v>
      </c>
      <c r="H17" s="16">
        <v>17929.94</v>
      </c>
      <c r="I17" s="16">
        <v>7039.56</v>
      </c>
      <c r="J17" s="1">
        <v>8484.23</v>
      </c>
      <c r="K17" s="16">
        <v>5969.75</v>
      </c>
      <c r="L17" s="16">
        <v>5917.97</v>
      </c>
      <c r="M17" s="16">
        <v>4073.91</v>
      </c>
      <c r="N17" s="16">
        <f t="shared" si="0"/>
        <v>120931.22</v>
      </c>
    </row>
    <row r="18" spans="1:14" ht="12.75">
      <c r="A18" t="s">
        <v>21</v>
      </c>
      <c r="B18" s="16">
        <v>62459.3</v>
      </c>
      <c r="C18" s="1">
        <v>54320.57</v>
      </c>
      <c r="D18" s="16">
        <v>66709.12</v>
      </c>
      <c r="E18" s="1">
        <v>72463.17</v>
      </c>
      <c r="F18" s="16">
        <v>75008.64</v>
      </c>
      <c r="G18" s="16">
        <v>63109.37</v>
      </c>
      <c r="H18" s="16">
        <v>45270.7</v>
      </c>
      <c r="I18" s="16">
        <v>41965.35</v>
      </c>
      <c r="J18" s="1">
        <v>79354.18</v>
      </c>
      <c r="K18" s="16">
        <v>63771.87</v>
      </c>
      <c r="L18" s="16">
        <v>57773.16</v>
      </c>
      <c r="M18" s="16">
        <v>67427.02</v>
      </c>
      <c r="N18" s="16">
        <f t="shared" si="0"/>
        <v>749632.45</v>
      </c>
    </row>
    <row r="19" spans="1:14" ht="12.75">
      <c r="A19" t="s">
        <v>22</v>
      </c>
      <c r="B19" s="16">
        <v>21588.84</v>
      </c>
      <c r="C19" s="1">
        <v>24931.12</v>
      </c>
      <c r="D19" s="16">
        <v>24700.22</v>
      </c>
      <c r="E19" s="1">
        <v>20352.68</v>
      </c>
      <c r="F19" s="16">
        <v>15908.36</v>
      </c>
      <c r="G19" s="16">
        <v>17904.92</v>
      </c>
      <c r="H19" s="16">
        <v>14244.1</v>
      </c>
      <c r="I19" s="16">
        <v>18419.25</v>
      </c>
      <c r="J19" s="1">
        <v>20083.21</v>
      </c>
      <c r="K19" s="16">
        <v>19566.35</v>
      </c>
      <c r="L19" s="16">
        <v>19014.34</v>
      </c>
      <c r="M19" s="16">
        <v>24397.89</v>
      </c>
      <c r="N19" s="16">
        <f t="shared" si="0"/>
        <v>241111.27999999997</v>
      </c>
    </row>
    <row r="20" spans="1:14" ht="12.75">
      <c r="A20" t="s">
        <v>23</v>
      </c>
      <c r="B20" s="16">
        <v>9594.89</v>
      </c>
      <c r="C20" s="13">
        <v>5722.34</v>
      </c>
      <c r="D20" s="16">
        <v>8104.2</v>
      </c>
      <c r="E20" s="1">
        <v>9831.31</v>
      </c>
      <c r="F20" s="16">
        <v>6582.04</v>
      </c>
      <c r="G20" s="16">
        <v>12316.15</v>
      </c>
      <c r="H20" s="16">
        <v>7328.91</v>
      </c>
      <c r="I20" s="16">
        <v>4487.26</v>
      </c>
      <c r="J20" s="1">
        <v>9820.05</v>
      </c>
      <c r="K20" s="16">
        <v>13284.83</v>
      </c>
      <c r="L20" s="16">
        <v>7779.97</v>
      </c>
      <c r="M20" s="16">
        <v>6275.89</v>
      </c>
      <c r="N20" s="16">
        <f t="shared" si="0"/>
        <v>101127.84</v>
      </c>
    </row>
    <row r="21" spans="1:14" ht="12.75">
      <c r="A21" t="s">
        <v>24</v>
      </c>
      <c r="B21" s="16">
        <v>786118.06</v>
      </c>
      <c r="C21" s="73">
        <v>936821.24</v>
      </c>
      <c r="D21" s="16">
        <v>763798.24</v>
      </c>
      <c r="E21" s="1">
        <v>1037538.73</v>
      </c>
      <c r="F21" s="16">
        <v>640649.78</v>
      </c>
      <c r="G21" s="16">
        <v>905460.71</v>
      </c>
      <c r="H21" s="16">
        <v>719296.21</v>
      </c>
      <c r="I21" s="16">
        <v>689537.81</v>
      </c>
      <c r="J21" s="1">
        <v>886056.84</v>
      </c>
      <c r="K21" s="16">
        <v>674419.35</v>
      </c>
      <c r="L21" s="16">
        <v>812112.91</v>
      </c>
      <c r="M21" s="16">
        <v>717380.27</v>
      </c>
      <c r="N21" s="16">
        <f t="shared" si="0"/>
        <v>9569190.149999999</v>
      </c>
    </row>
    <row r="22" spans="1:14" ht="13.5" thickBot="1">
      <c r="A22" t="s">
        <v>25</v>
      </c>
      <c r="B22" s="79">
        <v>57536.49</v>
      </c>
      <c r="C22" s="70">
        <v>57053.72</v>
      </c>
      <c r="D22" s="79">
        <v>47207.81</v>
      </c>
      <c r="E22" s="70">
        <v>40153.3</v>
      </c>
      <c r="F22" s="37">
        <v>43828.85</v>
      </c>
      <c r="G22" s="37">
        <v>64182.42</v>
      </c>
      <c r="H22" s="37">
        <v>28352.86</v>
      </c>
      <c r="I22" s="37">
        <v>49007.34</v>
      </c>
      <c r="J22" s="37">
        <v>38895.11</v>
      </c>
      <c r="K22" s="37">
        <v>46236.02</v>
      </c>
      <c r="L22" s="37">
        <v>45828.31</v>
      </c>
      <c r="M22" s="37">
        <v>39424.95</v>
      </c>
      <c r="N22" s="37">
        <f t="shared" si="0"/>
        <v>557707.18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8</v>
      </c>
      <c r="B24" s="16">
        <f>SUM(B6:B23)</f>
        <v>4707832.57</v>
      </c>
      <c r="C24" s="16">
        <f>SUM(C6:C23)</f>
        <v>4856377.239999999</v>
      </c>
      <c r="D24" s="16">
        <f>SUM(D6:D23)</f>
        <v>5014060.97</v>
      </c>
      <c r="E24" s="16">
        <f aca="true" t="shared" si="1" ref="E24:N24">SUM(E6:E23)</f>
        <v>5055855.94</v>
      </c>
      <c r="F24" s="16">
        <f t="shared" si="1"/>
        <v>4471414.29</v>
      </c>
      <c r="G24" s="16">
        <f t="shared" si="1"/>
        <v>7366107.92</v>
      </c>
      <c r="H24" s="16">
        <f t="shared" si="1"/>
        <v>4339103.570000001</v>
      </c>
      <c r="I24" s="16">
        <f t="shared" si="1"/>
        <v>3747810.1699999995</v>
      </c>
      <c r="J24" s="16">
        <f t="shared" si="1"/>
        <v>5277028.94</v>
      </c>
      <c r="K24" s="16">
        <f t="shared" si="1"/>
        <v>4887194.409999999</v>
      </c>
      <c r="L24" s="16">
        <f t="shared" si="1"/>
        <v>4344438.449999999</v>
      </c>
      <c r="M24" s="16">
        <f t="shared" si="1"/>
        <v>4809744.430000002</v>
      </c>
      <c r="N24" s="16">
        <f t="shared" si="1"/>
        <v>58876968.9</v>
      </c>
    </row>
    <row r="25" spans="2:14" ht="12.75">
      <c r="B25" s="16"/>
      <c r="D25" s="16"/>
      <c r="E25" s="16"/>
      <c r="F25" s="16"/>
      <c r="G25" s="16"/>
      <c r="H25" s="16"/>
      <c r="I25" s="16"/>
      <c r="M25" s="16"/>
      <c r="N25" s="16"/>
    </row>
    <row r="26" ht="12.75">
      <c r="N26" s="1"/>
    </row>
    <row r="38" ht="12.75">
      <c r="A38" t="str">
        <f ca="1">CELL("filename")</f>
        <v>S:\Div - Adm Svc\Distribution &amp; Statistics\Distributions\WEB\[Consolidated_Tax_10.xls]SUMMARY</v>
      </c>
    </row>
  </sheetData>
  <mergeCells count="1">
    <mergeCell ref="N3:N4"/>
  </mergeCells>
  <printOptions/>
  <pageMargins left="0.75" right="0.75" top="1" bottom="1" header="0.5" footer="0.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4.00390625" style="0" bestFit="1" customWidth="1"/>
    <col min="3" max="10" width="13.8515625" style="0" bestFit="1" customWidth="1"/>
    <col min="11" max="12" width="14.00390625" style="0" bestFit="1" customWidth="1"/>
    <col min="13" max="13" width="13.57421875" style="0" customWidth="1"/>
    <col min="14" max="14" width="16.00390625" style="0" bestFit="1" customWidth="1"/>
  </cols>
  <sheetData>
    <row r="2" ht="20.25">
      <c r="A2" s="14" t="s">
        <v>256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6" spans="1:14" ht="12.75">
      <c r="A6" t="s">
        <v>9</v>
      </c>
      <c r="B6" s="16">
        <v>313786.64</v>
      </c>
      <c r="C6" s="16">
        <v>311868.52</v>
      </c>
      <c r="D6" s="1">
        <v>279632.86</v>
      </c>
      <c r="E6" s="16">
        <v>282464.41</v>
      </c>
      <c r="F6" s="16">
        <v>260640.28</v>
      </c>
      <c r="G6" s="16">
        <v>328806.93</v>
      </c>
      <c r="H6" s="1">
        <v>237913.93</v>
      </c>
      <c r="I6" s="16">
        <v>244407.3</v>
      </c>
      <c r="J6" s="16">
        <v>317384.68</v>
      </c>
      <c r="K6" s="1">
        <v>278445.78</v>
      </c>
      <c r="L6" s="16">
        <v>288894.58</v>
      </c>
      <c r="M6" s="16">
        <v>300642.36</v>
      </c>
      <c r="N6" s="16">
        <f>SUM(B6:M6)</f>
        <v>3444888.27</v>
      </c>
    </row>
    <row r="7" spans="1:14" ht="12.75">
      <c r="A7" t="s">
        <v>10</v>
      </c>
      <c r="B7" s="1">
        <v>107621.53</v>
      </c>
      <c r="C7" s="1">
        <v>98714.41</v>
      </c>
      <c r="D7" s="1">
        <v>90763.13</v>
      </c>
      <c r="E7" s="1">
        <v>88036.79</v>
      </c>
      <c r="F7" s="1">
        <v>86275.88</v>
      </c>
      <c r="G7" s="1">
        <v>123802.1</v>
      </c>
      <c r="H7" s="1">
        <v>80447.61</v>
      </c>
      <c r="I7" s="1">
        <v>83984.25</v>
      </c>
      <c r="J7" s="1">
        <v>104872.41</v>
      </c>
      <c r="K7" s="1">
        <v>95040.13</v>
      </c>
      <c r="L7" s="1">
        <v>96004.88</v>
      </c>
      <c r="M7" s="1">
        <v>41472.24</v>
      </c>
      <c r="N7" s="16">
        <f aca="true" t="shared" si="0" ref="N7:N22">SUM(B7:M7)</f>
        <v>1097035.36</v>
      </c>
    </row>
    <row r="8" spans="1:14" ht="12.75">
      <c r="A8" t="s">
        <v>11</v>
      </c>
      <c r="B8" s="1">
        <v>10890486.56</v>
      </c>
      <c r="C8" s="1">
        <v>10977698.77</v>
      </c>
      <c r="D8" s="1">
        <v>11306676.73</v>
      </c>
      <c r="E8" s="1">
        <v>11043153.65</v>
      </c>
      <c r="F8" s="1">
        <v>10867226.56</v>
      </c>
      <c r="G8" s="1">
        <v>13415339.52</v>
      </c>
      <c r="H8" s="1">
        <v>10256503.74</v>
      </c>
      <c r="I8" s="1">
        <v>10287326.69</v>
      </c>
      <c r="J8" s="1">
        <v>12208123.55</v>
      </c>
      <c r="K8" s="1">
        <v>12145102.31</v>
      </c>
      <c r="L8" s="1">
        <v>11576708.34</v>
      </c>
      <c r="M8" s="1">
        <v>11930207.73</v>
      </c>
      <c r="N8" s="16">
        <f t="shared" si="0"/>
        <v>136904554.15</v>
      </c>
    </row>
    <row r="9" spans="1:14" ht="12.75">
      <c r="A9" t="s">
        <v>12</v>
      </c>
      <c r="B9" s="1">
        <v>253078.44</v>
      </c>
      <c r="C9" s="1">
        <v>243871.74</v>
      </c>
      <c r="D9" s="1">
        <v>241664.49</v>
      </c>
      <c r="E9" s="1">
        <v>217417.7</v>
      </c>
      <c r="F9" s="1">
        <v>216917.99</v>
      </c>
      <c r="G9" s="1">
        <v>281274.2</v>
      </c>
      <c r="H9" s="1">
        <v>211123.54</v>
      </c>
      <c r="I9" s="1">
        <v>197006.03</v>
      </c>
      <c r="J9" s="1">
        <v>223589.04</v>
      </c>
      <c r="K9" s="1">
        <v>202397.44</v>
      </c>
      <c r="L9" s="1">
        <v>205349.07</v>
      </c>
      <c r="M9" s="1">
        <v>248716.71</v>
      </c>
      <c r="N9" s="16">
        <f t="shared" si="0"/>
        <v>2742406.3899999997</v>
      </c>
    </row>
    <row r="10" spans="1:14" ht="12.75">
      <c r="A10" t="s">
        <v>13</v>
      </c>
      <c r="B10" s="1">
        <v>412022.76</v>
      </c>
      <c r="C10" s="1">
        <v>352998.57</v>
      </c>
      <c r="D10" s="1">
        <v>405002.49</v>
      </c>
      <c r="E10" s="1">
        <v>392871.25</v>
      </c>
      <c r="F10" s="1">
        <v>363599.84</v>
      </c>
      <c r="G10" s="1">
        <v>420230.67</v>
      </c>
      <c r="H10" s="1">
        <v>329685.38</v>
      </c>
      <c r="I10" s="1">
        <v>342048.12</v>
      </c>
      <c r="J10" s="1">
        <v>381207.94</v>
      </c>
      <c r="K10" s="1">
        <v>376039.12</v>
      </c>
      <c r="L10" s="1">
        <v>383289.15</v>
      </c>
      <c r="M10" s="1">
        <v>455336.63</v>
      </c>
      <c r="N10" s="16">
        <f t="shared" si="0"/>
        <v>4614331.92</v>
      </c>
    </row>
    <row r="11" spans="1:14" ht="12.75">
      <c r="A11" t="s">
        <v>14</v>
      </c>
      <c r="B11" s="1">
        <v>1963.03</v>
      </c>
      <c r="C11" s="1">
        <v>2095.74</v>
      </c>
      <c r="D11" s="1">
        <v>2204.17</v>
      </c>
      <c r="E11" s="1">
        <v>2644.2</v>
      </c>
      <c r="F11" s="1">
        <v>3028.81</v>
      </c>
      <c r="G11" s="1">
        <v>3242.04</v>
      </c>
      <c r="H11" s="1">
        <v>1792.76</v>
      </c>
      <c r="I11" s="1">
        <v>2362.98</v>
      </c>
      <c r="J11" s="1">
        <v>2854.95</v>
      </c>
      <c r="K11" s="1">
        <v>2388.85</v>
      </c>
      <c r="L11" s="1">
        <v>2428.03</v>
      </c>
      <c r="M11" s="1">
        <v>3640.91</v>
      </c>
      <c r="N11" s="16">
        <f t="shared" si="0"/>
        <v>30646.469999999994</v>
      </c>
    </row>
    <row r="12" spans="1:14" ht="12.75">
      <c r="A12" t="s">
        <v>15</v>
      </c>
      <c r="B12" s="1">
        <v>96673.11</v>
      </c>
      <c r="C12" s="1">
        <v>76224.4</v>
      </c>
      <c r="D12" s="1">
        <v>94480.9</v>
      </c>
      <c r="E12" s="1">
        <v>87850.5</v>
      </c>
      <c r="F12" s="1">
        <v>82829.18</v>
      </c>
      <c r="G12" s="1">
        <v>103309.67</v>
      </c>
      <c r="H12" s="1">
        <v>87352.24</v>
      </c>
      <c r="I12" s="1">
        <v>89938.14</v>
      </c>
      <c r="J12" s="1">
        <v>91551.81</v>
      </c>
      <c r="K12" s="1">
        <v>105709.35</v>
      </c>
      <c r="L12" s="1">
        <v>102877.83</v>
      </c>
      <c r="M12" s="1">
        <v>88562.04</v>
      </c>
      <c r="N12" s="16">
        <f t="shared" si="0"/>
        <v>1107359.17</v>
      </c>
    </row>
    <row r="13" spans="1:14" ht="12.75">
      <c r="A13" t="s">
        <v>16</v>
      </c>
      <c r="B13" s="1">
        <v>215900.22</v>
      </c>
      <c r="C13" s="1">
        <v>178567.75</v>
      </c>
      <c r="D13" s="1">
        <v>181829.66</v>
      </c>
      <c r="E13" s="1">
        <v>174977.11</v>
      </c>
      <c r="F13" s="1">
        <v>197805.87</v>
      </c>
      <c r="G13" s="1">
        <v>215100.11</v>
      </c>
      <c r="H13" s="1">
        <v>156841.21</v>
      </c>
      <c r="I13" s="1">
        <v>158356.17</v>
      </c>
      <c r="J13" s="1">
        <v>191186.18</v>
      </c>
      <c r="K13" s="1">
        <v>176019.79</v>
      </c>
      <c r="L13" s="1">
        <v>172664.73</v>
      </c>
      <c r="M13" s="1">
        <v>191277.87</v>
      </c>
      <c r="N13" s="16">
        <f t="shared" si="0"/>
        <v>2210526.67</v>
      </c>
    </row>
    <row r="14" spans="1:14" ht="12.75">
      <c r="A14" t="s">
        <v>17</v>
      </c>
      <c r="B14" s="1">
        <v>86426.41</v>
      </c>
      <c r="C14" s="1">
        <v>60018.17</v>
      </c>
      <c r="D14" s="1">
        <v>78883.82</v>
      </c>
      <c r="E14" s="1">
        <v>85964.27</v>
      </c>
      <c r="F14" s="1">
        <v>74548.25</v>
      </c>
      <c r="G14" s="1">
        <v>123725.45</v>
      </c>
      <c r="H14" s="1">
        <v>74515.05</v>
      </c>
      <c r="I14" s="1">
        <v>91808.79</v>
      </c>
      <c r="J14" s="1">
        <v>79444.29</v>
      </c>
      <c r="K14" s="1">
        <v>76287.9</v>
      </c>
      <c r="L14" s="1">
        <v>73747.27</v>
      </c>
      <c r="M14" s="1">
        <v>86705.88</v>
      </c>
      <c r="N14" s="16">
        <f t="shared" si="0"/>
        <v>992075.5500000002</v>
      </c>
    </row>
    <row r="15" spans="1:14" ht="12.75">
      <c r="A15" t="s">
        <v>18</v>
      </c>
      <c r="B15" s="1">
        <v>9538.69</v>
      </c>
      <c r="C15" s="1">
        <v>10955.14</v>
      </c>
      <c r="D15" s="1">
        <v>11137.66</v>
      </c>
      <c r="E15" s="1">
        <v>9170.4</v>
      </c>
      <c r="F15" s="1">
        <v>10877.52</v>
      </c>
      <c r="G15" s="1">
        <v>13546.39</v>
      </c>
      <c r="H15" s="1">
        <v>8116.85</v>
      </c>
      <c r="I15" s="1">
        <v>7775.48</v>
      </c>
      <c r="J15" s="1">
        <v>9970.45</v>
      </c>
      <c r="K15" s="1">
        <v>9439.86</v>
      </c>
      <c r="L15" s="1">
        <v>10759.83</v>
      </c>
      <c r="M15" s="1">
        <v>11990.47</v>
      </c>
      <c r="N15" s="16">
        <f t="shared" si="0"/>
        <v>123278.74</v>
      </c>
    </row>
    <row r="16" spans="1:14" ht="12.75">
      <c r="A16" t="s">
        <v>19</v>
      </c>
      <c r="B16" s="1">
        <v>156103.88</v>
      </c>
      <c r="C16" s="1">
        <v>159800.29</v>
      </c>
      <c r="D16" s="1">
        <v>138169.97</v>
      </c>
      <c r="E16" s="1">
        <v>161599.85</v>
      </c>
      <c r="F16" s="1">
        <v>121360.8</v>
      </c>
      <c r="G16" s="1">
        <v>148369.53</v>
      </c>
      <c r="H16" s="1">
        <v>103027.98</v>
      </c>
      <c r="I16" s="1">
        <v>90981.44</v>
      </c>
      <c r="J16" s="1">
        <v>135338.53</v>
      </c>
      <c r="K16" s="1">
        <v>130177.53</v>
      </c>
      <c r="L16" s="1">
        <v>132553.26</v>
      </c>
      <c r="M16" s="1">
        <v>144345.88</v>
      </c>
      <c r="N16" s="16">
        <f t="shared" si="0"/>
        <v>1621828.94</v>
      </c>
    </row>
    <row r="17" spans="1:14" ht="12.75">
      <c r="A17" t="s">
        <v>20</v>
      </c>
      <c r="B17" s="1">
        <v>13607.08</v>
      </c>
      <c r="C17" s="1">
        <v>15982.09</v>
      </c>
      <c r="D17" s="1">
        <v>13371.91</v>
      </c>
      <c r="E17" s="1">
        <v>15233.3</v>
      </c>
      <c r="F17" s="1">
        <v>15301.48</v>
      </c>
      <c r="G17" s="1">
        <v>16652.04</v>
      </c>
      <c r="H17" s="1">
        <v>13456.17</v>
      </c>
      <c r="I17" s="1">
        <v>13101.18</v>
      </c>
      <c r="J17" s="1">
        <v>15313.27</v>
      </c>
      <c r="K17" s="1">
        <v>12842.17</v>
      </c>
      <c r="L17" s="1">
        <v>12144.76</v>
      </c>
      <c r="M17" s="1">
        <v>13782.9</v>
      </c>
      <c r="N17" s="16">
        <f t="shared" si="0"/>
        <v>170788.35</v>
      </c>
    </row>
    <row r="18" spans="1:14" ht="12.75">
      <c r="A18" t="s">
        <v>21</v>
      </c>
      <c r="B18" s="1">
        <v>183137.22</v>
      </c>
      <c r="C18" s="1">
        <v>154321.16</v>
      </c>
      <c r="D18" s="1">
        <v>172713.83</v>
      </c>
      <c r="E18" s="1">
        <v>163094.74</v>
      </c>
      <c r="F18" s="1">
        <v>162163.98</v>
      </c>
      <c r="G18" s="1">
        <v>194069.92</v>
      </c>
      <c r="H18" s="1">
        <v>151974.48</v>
      </c>
      <c r="I18" s="1">
        <v>151464.87</v>
      </c>
      <c r="J18" s="1">
        <v>180481.02</v>
      </c>
      <c r="K18" s="1">
        <v>165001.9</v>
      </c>
      <c r="L18" s="1">
        <v>169320.48</v>
      </c>
      <c r="M18" s="1">
        <v>181935.18</v>
      </c>
      <c r="N18" s="16">
        <f t="shared" si="0"/>
        <v>2029678.78</v>
      </c>
    </row>
    <row r="19" spans="1:14" ht="12.75">
      <c r="A19" t="s">
        <v>22</v>
      </c>
      <c r="B19" s="1">
        <v>18418.34</v>
      </c>
      <c r="C19" s="1">
        <v>17452.29</v>
      </c>
      <c r="D19" s="1">
        <v>41233.33</v>
      </c>
      <c r="E19" s="1">
        <v>24891.82</v>
      </c>
      <c r="F19" s="1">
        <v>18739.42</v>
      </c>
      <c r="G19" s="1">
        <v>20498.3</v>
      </c>
      <c r="H19" s="1">
        <v>14814.73</v>
      </c>
      <c r="I19" s="1">
        <v>14859.72</v>
      </c>
      <c r="J19" s="1">
        <v>19659.24</v>
      </c>
      <c r="K19" s="1">
        <v>15711.56</v>
      </c>
      <c r="L19" s="1">
        <v>17595.7</v>
      </c>
      <c r="M19" s="1">
        <v>21629.09</v>
      </c>
      <c r="N19" s="16">
        <f t="shared" si="0"/>
        <v>245503.54</v>
      </c>
    </row>
    <row r="20" spans="1:14" ht="12.75">
      <c r="A20" t="s">
        <v>23</v>
      </c>
      <c r="B20" s="1">
        <v>18740.35</v>
      </c>
      <c r="C20" s="1">
        <v>15933.21</v>
      </c>
      <c r="D20" s="1">
        <v>18818.59</v>
      </c>
      <c r="E20" s="1">
        <v>27642.94</v>
      </c>
      <c r="F20" s="1">
        <v>15819.24</v>
      </c>
      <c r="G20" s="1">
        <v>20484.59</v>
      </c>
      <c r="H20" s="1">
        <v>16641.13</v>
      </c>
      <c r="I20" s="1">
        <v>13830.62</v>
      </c>
      <c r="J20" s="1">
        <v>17530.05</v>
      </c>
      <c r="K20" s="1">
        <v>18264.99</v>
      </c>
      <c r="L20" s="1">
        <v>19556.51</v>
      </c>
      <c r="M20" s="1">
        <v>20848.65</v>
      </c>
      <c r="N20" s="16">
        <f t="shared" si="0"/>
        <v>224110.86999999997</v>
      </c>
    </row>
    <row r="21" spans="1:14" ht="12.75">
      <c r="A21" t="s">
        <v>24</v>
      </c>
      <c r="B21" s="1">
        <v>2106831.08</v>
      </c>
      <c r="C21" s="1">
        <v>2189741.71</v>
      </c>
      <c r="D21" s="1">
        <v>2124044.53</v>
      </c>
      <c r="E21" s="1">
        <v>1988467.64</v>
      </c>
      <c r="F21" s="1">
        <v>1913607.8</v>
      </c>
      <c r="G21" s="1">
        <v>2520256.7</v>
      </c>
      <c r="H21" s="1">
        <v>1769056.55</v>
      </c>
      <c r="I21" s="1">
        <v>1755958.47</v>
      </c>
      <c r="J21" s="1">
        <v>2109937.63</v>
      </c>
      <c r="K21" s="1">
        <v>1915392.16</v>
      </c>
      <c r="L21" s="1">
        <v>2000302.12</v>
      </c>
      <c r="M21" s="1">
        <v>2275170.54</v>
      </c>
      <c r="N21" s="16">
        <f t="shared" si="0"/>
        <v>24668766.930000003</v>
      </c>
    </row>
    <row r="22" spans="1:14" ht="12.75">
      <c r="A22" t="s">
        <v>25</v>
      </c>
      <c r="B22" s="1">
        <v>60015.81</v>
      </c>
      <c r="C22" s="1">
        <v>62578.58</v>
      </c>
      <c r="D22" s="1">
        <v>62644.55</v>
      </c>
      <c r="E22" s="1">
        <v>76623.44</v>
      </c>
      <c r="F22" s="1">
        <v>57676.8</v>
      </c>
      <c r="G22" s="1">
        <v>63424.76</v>
      </c>
      <c r="H22" s="1">
        <v>59624.21</v>
      </c>
      <c r="I22" s="1">
        <v>57236.35</v>
      </c>
      <c r="J22" s="1">
        <v>60422.04</v>
      </c>
      <c r="K22" s="1">
        <v>59362.52</v>
      </c>
      <c r="L22" s="1">
        <v>63274.69</v>
      </c>
      <c r="M22" s="1">
        <v>79795.89</v>
      </c>
      <c r="N22" s="16">
        <f t="shared" si="0"/>
        <v>762679.64</v>
      </c>
    </row>
    <row r="23" ht="12.75">
      <c r="B23" s="17"/>
    </row>
    <row r="24" spans="1:14" ht="12.75">
      <c r="A24" t="s">
        <v>8</v>
      </c>
      <c r="B24" s="18">
        <f aca="true" t="shared" si="1" ref="B24:M24">SUM(B6:B23)</f>
        <v>14944351.15</v>
      </c>
      <c r="C24" s="18">
        <f t="shared" si="1"/>
        <v>14928822.540000001</v>
      </c>
      <c r="D24" s="18">
        <f t="shared" si="1"/>
        <v>15263272.620000003</v>
      </c>
      <c r="E24" s="18">
        <f t="shared" si="1"/>
        <v>14842104.009999998</v>
      </c>
      <c r="F24" s="18">
        <f t="shared" si="1"/>
        <v>14468419.700000003</v>
      </c>
      <c r="G24" s="18">
        <f t="shared" si="1"/>
        <v>18012132.919999998</v>
      </c>
      <c r="H24" s="18">
        <f>SUM(H6:H23)</f>
        <v>13572887.560000004</v>
      </c>
      <c r="I24" s="18">
        <f t="shared" si="1"/>
        <v>13602446.599999998</v>
      </c>
      <c r="J24" s="18">
        <f t="shared" si="1"/>
        <v>16148867.079999994</v>
      </c>
      <c r="K24" s="18">
        <f t="shared" si="1"/>
        <v>15783623.359999998</v>
      </c>
      <c r="L24" s="18">
        <f t="shared" si="1"/>
        <v>15327471.229999999</v>
      </c>
      <c r="M24" s="18">
        <f t="shared" si="1"/>
        <v>16096060.970000003</v>
      </c>
      <c r="N24" s="18">
        <f>SUM(N6:N22)</f>
        <v>182990459.73999995</v>
      </c>
    </row>
    <row r="26" spans="1:14" ht="12.75">
      <c r="A26" s="19" t="s">
        <v>39</v>
      </c>
      <c r="B26" s="1">
        <v>266846.52</v>
      </c>
      <c r="C26" s="1">
        <v>267157.1</v>
      </c>
      <c r="D26" s="1">
        <v>272470.06</v>
      </c>
      <c r="E26" s="1">
        <v>265006.65</v>
      </c>
      <c r="F26" s="1">
        <v>258592.53</v>
      </c>
      <c r="G26" s="1">
        <v>322053.6</v>
      </c>
      <c r="H26" s="1">
        <v>242365.07</v>
      </c>
      <c r="I26" s="1">
        <v>242938.21</v>
      </c>
      <c r="J26" s="1">
        <v>288265.68</v>
      </c>
      <c r="K26" s="1">
        <v>281721.76</v>
      </c>
      <c r="L26" s="1">
        <v>273719.8</v>
      </c>
      <c r="M26" s="1">
        <v>287568.3</v>
      </c>
      <c r="N26" s="1">
        <f>SUM(B26:M26)</f>
        <v>3268705.2800000003</v>
      </c>
    </row>
    <row r="27" spans="1:14" ht="12.75">
      <c r="A27" s="19" t="s">
        <v>254</v>
      </c>
      <c r="B27" s="1">
        <v>42885.29</v>
      </c>
      <c r="C27" s="1">
        <v>45052.86</v>
      </c>
      <c r="D27" s="1">
        <v>40832.89</v>
      </c>
      <c r="E27" s="1">
        <v>40963.46</v>
      </c>
      <c r="F27" s="1">
        <v>54030.61</v>
      </c>
      <c r="G27" s="1">
        <v>73748.64</v>
      </c>
      <c r="H27" s="1">
        <v>39563.85</v>
      </c>
      <c r="I27" s="1">
        <v>41308.45</v>
      </c>
      <c r="J27" s="1">
        <v>41333.35</v>
      </c>
      <c r="K27" s="1">
        <v>38392.66</v>
      </c>
      <c r="L27" s="1">
        <v>44895</v>
      </c>
      <c r="M27" s="1">
        <v>55002.92</v>
      </c>
      <c r="N27" s="1">
        <f>SUM(B27:M27)</f>
        <v>558009.98</v>
      </c>
    </row>
    <row r="28" spans="13:14" ht="13.5" thickBot="1">
      <c r="M28" s="20" t="s">
        <v>40</v>
      </c>
      <c r="N28" s="21">
        <f>N24+N26+N27</f>
        <v>186817174.99999994</v>
      </c>
    </row>
    <row r="29" ht="13.5" thickTop="1">
      <c r="C29" s="19"/>
    </row>
    <row r="39" ht="12.75">
      <c r="A39" t="str">
        <f ca="1">CELL("filename")</f>
        <v>S:\Div - Adm Svc\Distribution &amp; Statistics\Distributions\WEB\[Consolidated_Tax_10.xls]SUMMARY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selection activeCell="A26" sqref="A26"/>
    </sheetView>
  </sheetViews>
  <sheetFormatPr defaultColWidth="9.140625" defaultRowHeight="12.75"/>
  <cols>
    <col min="1" max="1" width="13.00390625" style="0" customWidth="1"/>
    <col min="2" max="2" width="14.00390625" style="0" bestFit="1" customWidth="1"/>
    <col min="3" max="8" width="13.8515625" style="0" bestFit="1" customWidth="1"/>
    <col min="9" max="10" width="14.00390625" style="0" bestFit="1" customWidth="1"/>
    <col min="11" max="13" width="13.8515625" style="0" bestFit="1" customWidth="1"/>
    <col min="14" max="14" width="16.00390625" style="0" bestFit="1" customWidth="1"/>
  </cols>
  <sheetData>
    <row r="2" ht="20.25">
      <c r="A2" s="22" t="s">
        <v>257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5" spans="2:4" ht="12.75">
      <c r="B5" s="16"/>
      <c r="C5" s="16"/>
      <c r="D5" s="16"/>
    </row>
    <row r="6" spans="1:14" ht="12.75">
      <c r="A6" t="s">
        <v>9</v>
      </c>
      <c r="B6" s="1">
        <v>1066699.42</v>
      </c>
      <c r="C6" s="16">
        <v>1057525.29</v>
      </c>
      <c r="D6" s="1">
        <v>936728.88</v>
      </c>
      <c r="E6" s="16">
        <v>950332.85</v>
      </c>
      <c r="F6" s="16">
        <v>866317.17</v>
      </c>
      <c r="G6" s="16">
        <v>1106260.9</v>
      </c>
      <c r="H6" s="16">
        <v>783972.04</v>
      </c>
      <c r="I6" s="16">
        <v>808926.02</v>
      </c>
      <c r="J6" s="16">
        <v>1069659.72</v>
      </c>
      <c r="K6" s="5">
        <v>925188.46</v>
      </c>
      <c r="L6" s="16">
        <v>967734.96</v>
      </c>
      <c r="M6" s="16">
        <v>1015628.53</v>
      </c>
      <c r="N6" s="16">
        <f>SUM(B6:M6)</f>
        <v>11554974.24</v>
      </c>
    </row>
    <row r="7" spans="1:14" ht="12.75">
      <c r="A7" t="s">
        <v>10</v>
      </c>
      <c r="B7" s="1">
        <v>352952.23</v>
      </c>
      <c r="C7" s="16">
        <v>318588.98</v>
      </c>
      <c r="D7" s="1">
        <v>288218.08</v>
      </c>
      <c r="E7" s="16">
        <v>278644.79</v>
      </c>
      <c r="F7" s="16">
        <v>273391.46</v>
      </c>
      <c r="G7" s="16">
        <v>401251.64</v>
      </c>
      <c r="H7" s="16">
        <v>252691.16</v>
      </c>
      <c r="I7" s="16">
        <v>267933.52</v>
      </c>
      <c r="J7" s="16">
        <v>337540.29</v>
      </c>
      <c r="K7" s="5">
        <v>302181.81</v>
      </c>
      <c r="L7" s="16">
        <v>308679.29</v>
      </c>
      <c r="M7" s="16">
        <v>104690.36</v>
      </c>
      <c r="N7" s="16">
        <f aca="true" t="shared" si="0" ref="N7:N22">SUM(B7:M7)</f>
        <v>3486763.6100000003</v>
      </c>
    </row>
    <row r="8" spans="1:14" ht="12.75">
      <c r="A8" t="s">
        <v>11</v>
      </c>
      <c r="B8" s="1">
        <v>37090711.95833333</v>
      </c>
      <c r="C8" s="16">
        <v>37344917.36833331</v>
      </c>
      <c r="D8" s="1">
        <v>38581850.96000001</v>
      </c>
      <c r="E8" s="16">
        <v>37712436.76</v>
      </c>
      <c r="F8" s="16">
        <v>36876719.59</v>
      </c>
      <c r="G8" s="16">
        <v>46256330.53</v>
      </c>
      <c r="H8" s="16">
        <v>34641734.19</v>
      </c>
      <c r="I8" s="16">
        <v>34690121.05</v>
      </c>
      <c r="J8" s="16">
        <v>41672348.33</v>
      </c>
      <c r="K8" s="5">
        <v>41369083.14</v>
      </c>
      <c r="L8" s="16">
        <v>39326769.76</v>
      </c>
      <c r="M8" s="16">
        <v>40820566.13</v>
      </c>
      <c r="N8" s="16">
        <f t="shared" si="0"/>
        <v>466383589.76666665</v>
      </c>
    </row>
    <row r="9" spans="1:14" ht="12.75">
      <c r="A9" t="s">
        <v>12</v>
      </c>
      <c r="B9" s="1">
        <v>1330859.9825</v>
      </c>
      <c r="C9" s="16">
        <v>1330859.9825</v>
      </c>
      <c r="D9" s="1">
        <v>1330859.98</v>
      </c>
      <c r="E9" s="16">
        <v>1330859.98</v>
      </c>
      <c r="F9" s="16">
        <v>1330859.98</v>
      </c>
      <c r="G9" s="16">
        <v>1330859.98</v>
      </c>
      <c r="H9" s="16">
        <v>1330859.98</v>
      </c>
      <c r="I9" s="16">
        <v>1330859.98</v>
      </c>
      <c r="J9" s="16">
        <v>1330859.98</v>
      </c>
      <c r="K9" s="5">
        <v>1330859.98</v>
      </c>
      <c r="L9" s="16">
        <v>1330859.98</v>
      </c>
      <c r="M9" s="16">
        <v>1330859.98</v>
      </c>
      <c r="N9" s="16">
        <f t="shared" si="0"/>
        <v>15970319.765000002</v>
      </c>
    </row>
    <row r="10" spans="1:14" ht="12.75">
      <c r="A10" t="s">
        <v>13</v>
      </c>
      <c r="B10" s="1">
        <v>1446692.03</v>
      </c>
      <c r="C10" s="16">
        <v>1224686.23</v>
      </c>
      <c r="D10" s="1">
        <v>1420610.47</v>
      </c>
      <c r="E10" s="16">
        <v>1379617.76</v>
      </c>
      <c r="F10" s="16">
        <v>1259302.89</v>
      </c>
      <c r="G10" s="16">
        <v>1481227.54</v>
      </c>
      <c r="H10" s="16">
        <v>1134580.66</v>
      </c>
      <c r="I10" s="16">
        <v>1174404.65</v>
      </c>
      <c r="J10" s="16">
        <v>1323103.42</v>
      </c>
      <c r="K10" s="5">
        <v>1300160.22</v>
      </c>
      <c r="L10" s="16">
        <v>1326487.04</v>
      </c>
      <c r="M10" s="16">
        <v>1600971.7</v>
      </c>
      <c r="N10" s="16">
        <f t="shared" si="0"/>
        <v>16071844.61</v>
      </c>
    </row>
    <row r="11" spans="1:14" ht="12.75">
      <c r="A11" t="s">
        <v>14</v>
      </c>
      <c r="B11" s="1">
        <v>92865.91416666667</v>
      </c>
      <c r="C11" s="16">
        <v>92865.91416666667</v>
      </c>
      <c r="D11" s="1">
        <v>92865.91</v>
      </c>
      <c r="E11" s="16">
        <v>92865.91</v>
      </c>
      <c r="F11" s="16">
        <v>92865.91</v>
      </c>
      <c r="G11" s="16">
        <v>92865.91</v>
      </c>
      <c r="H11" s="16">
        <v>92865.91</v>
      </c>
      <c r="I11" s="16">
        <v>92865.91</v>
      </c>
      <c r="J11" s="16">
        <v>92865.91</v>
      </c>
      <c r="K11" s="5">
        <v>92865.91</v>
      </c>
      <c r="L11" s="16">
        <v>92865.91</v>
      </c>
      <c r="M11" s="16">
        <v>92865.91</v>
      </c>
      <c r="N11" s="16">
        <f t="shared" si="0"/>
        <v>1114390.9283333335</v>
      </c>
    </row>
    <row r="12" spans="1:14" ht="12.75">
      <c r="A12" t="s">
        <v>15</v>
      </c>
      <c r="B12" s="1">
        <v>358102.87</v>
      </c>
      <c r="C12" s="16">
        <v>281921.27</v>
      </c>
      <c r="D12" s="1">
        <v>351125.65</v>
      </c>
      <c r="E12" s="16">
        <v>327542.93</v>
      </c>
      <c r="F12" s="16">
        <v>303783.31</v>
      </c>
      <c r="G12" s="16">
        <v>395938.24</v>
      </c>
      <c r="H12" s="16">
        <v>320038.86</v>
      </c>
      <c r="I12" s="16">
        <v>325294.81</v>
      </c>
      <c r="J12" s="16">
        <v>339193</v>
      </c>
      <c r="K12" s="5">
        <v>389082.71</v>
      </c>
      <c r="L12" s="16">
        <v>375886</v>
      </c>
      <c r="M12" s="16">
        <v>327028.72</v>
      </c>
      <c r="N12" s="16">
        <f t="shared" si="0"/>
        <v>4094938.37</v>
      </c>
    </row>
    <row r="13" spans="1:14" ht="12.75">
      <c r="A13" t="s">
        <v>16</v>
      </c>
      <c r="B13" s="1">
        <v>773498.17</v>
      </c>
      <c r="C13" s="16">
        <v>633729.62</v>
      </c>
      <c r="D13" s="1">
        <v>646713.8</v>
      </c>
      <c r="E13" s="16">
        <v>623285.86</v>
      </c>
      <c r="F13" s="16">
        <v>701123.87</v>
      </c>
      <c r="G13" s="16">
        <v>781138.61</v>
      </c>
      <c r="H13" s="16">
        <v>549677</v>
      </c>
      <c r="I13" s="16">
        <v>551294.5</v>
      </c>
      <c r="J13" s="16">
        <v>678360.45</v>
      </c>
      <c r="K13" s="5">
        <v>619102.75</v>
      </c>
      <c r="L13" s="16">
        <v>605458.46</v>
      </c>
      <c r="M13" s="16">
        <v>679796.34</v>
      </c>
      <c r="N13" s="16">
        <f t="shared" si="0"/>
        <v>7843179.43</v>
      </c>
    </row>
    <row r="14" spans="1:14" ht="12.75">
      <c r="A14" t="s">
        <v>17</v>
      </c>
      <c r="B14" s="1">
        <v>232681.12916666665</v>
      </c>
      <c r="C14" s="16">
        <v>232681.12916666665</v>
      </c>
      <c r="D14" s="1">
        <v>232681.13</v>
      </c>
      <c r="E14" s="16">
        <v>232681.13</v>
      </c>
      <c r="F14" s="16">
        <v>232681.13</v>
      </c>
      <c r="G14" s="16">
        <v>232681.13</v>
      </c>
      <c r="H14" s="16">
        <v>232681.13</v>
      </c>
      <c r="I14" s="16">
        <v>232681.13</v>
      </c>
      <c r="J14" s="16">
        <v>232681.13</v>
      </c>
      <c r="K14" s="5">
        <v>232681.13</v>
      </c>
      <c r="L14" s="16">
        <v>232681.13</v>
      </c>
      <c r="M14" s="16">
        <v>232681.13</v>
      </c>
      <c r="N14" s="16">
        <f t="shared" si="0"/>
        <v>2792173.5583333327</v>
      </c>
    </row>
    <row r="15" spans="1:14" ht="12.75">
      <c r="A15" t="s">
        <v>18</v>
      </c>
      <c r="B15" s="1">
        <v>112179.74166666665</v>
      </c>
      <c r="C15" s="16">
        <v>112179.74166666665</v>
      </c>
      <c r="D15" s="1">
        <v>112179.74</v>
      </c>
      <c r="E15" s="16">
        <v>112179.74</v>
      </c>
      <c r="F15" s="16">
        <v>112179.74</v>
      </c>
      <c r="G15" s="16">
        <v>112179.74</v>
      </c>
      <c r="H15" s="16">
        <v>112179.74</v>
      </c>
      <c r="I15" s="16">
        <v>112179.74</v>
      </c>
      <c r="J15" s="16">
        <v>112179.74</v>
      </c>
      <c r="K15" s="5">
        <v>112179.74</v>
      </c>
      <c r="L15" s="16">
        <v>112179.74</v>
      </c>
      <c r="M15" s="16">
        <v>112179.74</v>
      </c>
      <c r="N15" s="16">
        <f t="shared" si="0"/>
        <v>1346156.8833333333</v>
      </c>
    </row>
    <row r="16" spans="1:14" ht="12.75">
      <c r="A16" t="s">
        <v>19</v>
      </c>
      <c r="B16" s="1">
        <v>989152.6658333334</v>
      </c>
      <c r="C16" s="16">
        <v>989152.6658333334</v>
      </c>
      <c r="D16" s="1">
        <v>989152.67</v>
      </c>
      <c r="E16" s="16">
        <v>989152.67</v>
      </c>
      <c r="F16" s="16">
        <v>989152.67</v>
      </c>
      <c r="G16" s="16">
        <v>989152.67</v>
      </c>
      <c r="H16" s="16">
        <v>989152.67</v>
      </c>
      <c r="I16" s="16">
        <v>989152.67</v>
      </c>
      <c r="J16" s="16">
        <v>989152.67</v>
      </c>
      <c r="K16" s="5">
        <v>989152.67</v>
      </c>
      <c r="L16" s="16">
        <v>989152.67</v>
      </c>
      <c r="M16" s="16">
        <v>989152.67</v>
      </c>
      <c r="N16" s="16">
        <f t="shared" si="0"/>
        <v>11869832.031666666</v>
      </c>
    </row>
    <row r="17" spans="1:14" ht="12.75">
      <c r="A17" t="s">
        <v>20</v>
      </c>
      <c r="B17" s="1">
        <v>148807.50416666668</v>
      </c>
      <c r="C17" s="16">
        <v>148807.50416666668</v>
      </c>
      <c r="D17" s="1">
        <v>148807.5</v>
      </c>
      <c r="E17" s="16">
        <v>148807.5</v>
      </c>
      <c r="F17" s="16">
        <v>148807.5</v>
      </c>
      <c r="G17" s="16">
        <v>148807.5</v>
      </c>
      <c r="H17" s="16">
        <v>148807.5</v>
      </c>
      <c r="I17" s="16">
        <v>148807.5</v>
      </c>
      <c r="J17" s="16">
        <v>148807.5</v>
      </c>
      <c r="K17" s="5">
        <v>148807.5</v>
      </c>
      <c r="L17" s="16">
        <v>148807.5</v>
      </c>
      <c r="M17" s="16">
        <v>148807.5</v>
      </c>
      <c r="N17" s="16">
        <f t="shared" si="0"/>
        <v>1785690.0083333333</v>
      </c>
    </row>
    <row r="18" spans="1:14" ht="12.75">
      <c r="A18" t="s">
        <v>21</v>
      </c>
      <c r="B18" s="1">
        <v>597901.86</v>
      </c>
      <c r="C18" s="16">
        <v>488338.26</v>
      </c>
      <c r="D18" s="1">
        <v>556120.24</v>
      </c>
      <c r="E18" s="16">
        <v>521060.86</v>
      </c>
      <c r="F18" s="16">
        <v>519574.43</v>
      </c>
      <c r="G18" s="16">
        <v>613888.61</v>
      </c>
      <c r="H18" s="16">
        <v>483289.2</v>
      </c>
      <c r="I18" s="16">
        <v>484836.39</v>
      </c>
      <c r="J18" s="16">
        <v>578733.12</v>
      </c>
      <c r="K18" s="5">
        <v>523657.57</v>
      </c>
      <c r="L18" s="16">
        <v>544721.58</v>
      </c>
      <c r="M18" s="16">
        <v>591796.97</v>
      </c>
      <c r="N18" s="16">
        <f t="shared" si="0"/>
        <v>6503919.090000001</v>
      </c>
    </row>
    <row r="19" spans="1:14" ht="12.75">
      <c r="A19" t="s">
        <v>22</v>
      </c>
      <c r="B19" s="1">
        <v>176369.48666666666</v>
      </c>
      <c r="C19" s="16">
        <v>176369.48666666666</v>
      </c>
      <c r="D19" s="1">
        <v>176369.49</v>
      </c>
      <c r="E19" s="16">
        <v>176369.49</v>
      </c>
      <c r="F19" s="16">
        <v>176369.49</v>
      </c>
      <c r="G19" s="16">
        <v>176369.49</v>
      </c>
      <c r="H19" s="16">
        <v>176369.49</v>
      </c>
      <c r="I19" s="16">
        <v>176369.49</v>
      </c>
      <c r="J19" s="16">
        <v>176369.49</v>
      </c>
      <c r="K19" s="5">
        <v>176369.49</v>
      </c>
      <c r="L19" s="16">
        <v>176369.49</v>
      </c>
      <c r="M19" s="16">
        <v>176369.49</v>
      </c>
      <c r="N19" s="16">
        <f t="shared" si="0"/>
        <v>2116433.873333333</v>
      </c>
    </row>
    <row r="20" spans="1:14" ht="12.75">
      <c r="A20" t="s">
        <v>23</v>
      </c>
      <c r="B20" s="1">
        <v>146697.69416666668</v>
      </c>
      <c r="C20" s="16">
        <v>146697.69416666668</v>
      </c>
      <c r="D20" s="1">
        <v>146697.69</v>
      </c>
      <c r="E20" s="16">
        <v>146697.69</v>
      </c>
      <c r="F20" s="16">
        <v>146697.69</v>
      </c>
      <c r="G20" s="16">
        <v>146697.69</v>
      </c>
      <c r="H20" s="16">
        <v>146697.69</v>
      </c>
      <c r="I20" s="16">
        <v>146697.69</v>
      </c>
      <c r="J20" s="16">
        <v>146697.69</v>
      </c>
      <c r="K20" s="5">
        <v>146697.69</v>
      </c>
      <c r="L20" s="16">
        <v>146697.69</v>
      </c>
      <c r="M20" s="16">
        <v>146697.69</v>
      </c>
      <c r="N20" s="16">
        <f t="shared" si="0"/>
        <v>1760372.2883333329</v>
      </c>
    </row>
    <row r="21" spans="1:14" ht="12.75">
      <c r="A21" t="s">
        <v>24</v>
      </c>
      <c r="B21" s="1">
        <v>7095854.13</v>
      </c>
      <c r="C21" s="16">
        <v>7389315.88</v>
      </c>
      <c r="D21" s="1">
        <v>7141291.23</v>
      </c>
      <c r="E21" s="16">
        <v>6656305.44</v>
      </c>
      <c r="F21" s="16">
        <v>6364480.86</v>
      </c>
      <c r="G21" s="16">
        <v>8535392.31</v>
      </c>
      <c r="H21" s="16">
        <v>5850538.68</v>
      </c>
      <c r="I21" s="16">
        <v>5819387.98</v>
      </c>
      <c r="J21" s="16">
        <v>7032531.14</v>
      </c>
      <c r="K21" s="5">
        <v>6325085.63</v>
      </c>
      <c r="L21" s="16">
        <v>6674028.62</v>
      </c>
      <c r="M21" s="16">
        <v>7704884.67</v>
      </c>
      <c r="N21" s="16">
        <f t="shared" si="0"/>
        <v>82589096.57000001</v>
      </c>
    </row>
    <row r="22" spans="1:14" ht="12.75">
      <c r="A22" t="s">
        <v>25</v>
      </c>
      <c r="B22" s="17">
        <v>256126.28333333333</v>
      </c>
      <c r="C22" s="16">
        <v>256126.28333333333</v>
      </c>
      <c r="D22" s="16">
        <v>256126.28</v>
      </c>
      <c r="E22" s="16">
        <v>256126.28</v>
      </c>
      <c r="F22" s="16">
        <v>256126.28</v>
      </c>
      <c r="G22" s="16">
        <v>256126.28</v>
      </c>
      <c r="H22" s="16">
        <v>256126.28</v>
      </c>
      <c r="I22" s="16">
        <v>256126.28</v>
      </c>
      <c r="J22" s="16">
        <v>256126.28</v>
      </c>
      <c r="K22" s="72">
        <v>256126.28</v>
      </c>
      <c r="L22" s="16">
        <v>256126.28</v>
      </c>
      <c r="M22" s="16">
        <v>256126.28</v>
      </c>
      <c r="N22" s="16">
        <f t="shared" si="0"/>
        <v>3073515.366666666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8</v>
      </c>
      <c r="B24" s="18">
        <f>SUM(B6:B23)</f>
        <v>52268153.07</v>
      </c>
      <c r="C24" s="18">
        <f aca="true" t="shared" si="1" ref="C24:M24">SUM(C6:C23)</f>
        <v>52224763.29999998</v>
      </c>
      <c r="D24" s="18">
        <f t="shared" si="1"/>
        <v>53408399.7</v>
      </c>
      <c r="E24" s="18">
        <f t="shared" si="1"/>
        <v>51934967.63999999</v>
      </c>
      <c r="F24" s="18">
        <f t="shared" si="1"/>
        <v>50650433.970000006</v>
      </c>
      <c r="G24" s="18">
        <f t="shared" si="1"/>
        <v>63057168.77</v>
      </c>
      <c r="H24" s="18">
        <f t="shared" si="1"/>
        <v>47502262.18</v>
      </c>
      <c r="I24" s="18">
        <f t="shared" si="1"/>
        <v>47607939.31</v>
      </c>
      <c r="J24" s="18">
        <f t="shared" si="1"/>
        <v>56517209.86</v>
      </c>
      <c r="K24" s="18">
        <f t="shared" si="1"/>
        <v>55239282.68000001</v>
      </c>
      <c r="L24" s="18">
        <f t="shared" si="1"/>
        <v>53615506.099999994</v>
      </c>
      <c r="M24" s="18">
        <f t="shared" si="1"/>
        <v>56331103.81000001</v>
      </c>
      <c r="N24" s="18">
        <f>SUM(N6:N22)</f>
        <v>640357190.3900001</v>
      </c>
    </row>
    <row r="26" spans="1:14" ht="12.75">
      <c r="A26" s="19" t="s">
        <v>39</v>
      </c>
      <c r="B26" s="16">
        <v>933717.6</v>
      </c>
      <c r="C26" s="16">
        <v>935103.81</v>
      </c>
      <c r="D26" s="16">
        <v>953927.7</v>
      </c>
      <c r="E26" s="16">
        <v>927626.87</v>
      </c>
      <c r="F26" s="16">
        <v>905561.33</v>
      </c>
      <c r="G26" s="16">
        <v>1127774.69</v>
      </c>
      <c r="H26" s="16">
        <v>848582.47</v>
      </c>
      <c r="I26" s="16">
        <v>850573.59</v>
      </c>
      <c r="J26" s="16">
        <v>1009264.28</v>
      </c>
      <c r="K26" s="16">
        <v>986221.42</v>
      </c>
      <c r="L26" s="16">
        <v>957803.1</v>
      </c>
      <c r="M26" s="16">
        <v>1006800.51</v>
      </c>
      <c r="N26" s="16">
        <f>SUM(B26:M26)</f>
        <v>11442957.37</v>
      </c>
    </row>
    <row r="27" spans="1:14" ht="12.75">
      <c r="A27" s="19" t="s">
        <v>254</v>
      </c>
      <c r="B27" s="16">
        <v>153420.54</v>
      </c>
      <c r="C27" s="16">
        <v>160611.39</v>
      </c>
      <c r="D27" s="16">
        <v>147827.29</v>
      </c>
      <c r="E27" s="16">
        <v>144654.68</v>
      </c>
      <c r="F27" s="16">
        <v>190365.34</v>
      </c>
      <c r="G27" s="16">
        <v>259322.52</v>
      </c>
      <c r="H27" s="16">
        <v>139583.57</v>
      </c>
      <c r="I27" s="16">
        <v>145692.53</v>
      </c>
      <c r="J27" s="16">
        <v>145769.67</v>
      </c>
      <c r="K27" s="16">
        <v>130006.78</v>
      </c>
      <c r="L27" s="16">
        <v>158295.38</v>
      </c>
      <c r="M27" s="16">
        <v>193553.48</v>
      </c>
      <c r="N27" s="16">
        <f>SUM(B27:M27)</f>
        <v>1969103.17</v>
      </c>
    </row>
    <row r="28" spans="7:14" ht="12.75">
      <c r="G28" s="16"/>
      <c r="K28" s="23" t="s">
        <v>41</v>
      </c>
      <c r="L28" s="24"/>
      <c r="M28" s="24"/>
      <c r="N28" s="25">
        <f>N24+N26+N27</f>
        <v>653769250.9300001</v>
      </c>
    </row>
    <row r="29" spans="11:14" ht="15">
      <c r="K29" s="26" t="s">
        <v>42</v>
      </c>
      <c r="L29" s="20"/>
      <c r="M29" s="20"/>
      <c r="N29" s="27">
        <v>0</v>
      </c>
    </row>
    <row r="30" spans="11:14" ht="13.5" thickBot="1">
      <c r="K30" s="28" t="s">
        <v>43</v>
      </c>
      <c r="L30" s="29"/>
      <c r="M30" s="29"/>
      <c r="N30" s="30">
        <f>SUM(N28:N29)</f>
        <v>653769250.9300001</v>
      </c>
    </row>
    <row r="31" ht="13.5" thickTop="1"/>
    <row r="39" ht="12.75">
      <c r="A39" t="str">
        <f ca="1">CELL("filename")</f>
        <v>S:\Div - Adm Svc\Distribution &amp; Statistics\Distributions\WEB\[Consolidated_Tax_10.xls]SUMMARY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workbookViewId="0" topLeftCell="A1">
      <selection activeCell="B5" sqref="B5"/>
    </sheetView>
  </sheetViews>
  <sheetFormatPr defaultColWidth="9.140625" defaultRowHeight="12.75"/>
  <cols>
    <col min="1" max="1" width="23.28125" style="0" customWidth="1"/>
    <col min="2" max="13" width="14.00390625" style="0" bestFit="1" customWidth="1"/>
    <col min="14" max="14" width="15.00390625" style="0" bestFit="1" customWidth="1"/>
    <col min="15" max="15" width="16.00390625" style="0" bestFit="1" customWidth="1"/>
  </cols>
  <sheetData>
    <row r="2" ht="20.25">
      <c r="A2" s="31" t="s">
        <v>253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6" spans="1:14" ht="12.75">
      <c r="A6" t="s">
        <v>9</v>
      </c>
      <c r="B6" s="16">
        <v>20908.69</v>
      </c>
      <c r="C6" s="16">
        <v>22053.73</v>
      </c>
      <c r="D6" s="1">
        <v>22436.09</v>
      </c>
      <c r="E6" s="16">
        <v>21347.13</v>
      </c>
      <c r="F6" s="1">
        <v>23593.88</v>
      </c>
      <c r="G6" s="16">
        <v>19410.55</v>
      </c>
      <c r="H6" s="16">
        <v>17216.98</v>
      </c>
      <c r="I6" s="1">
        <v>21304.7</v>
      </c>
      <c r="J6" s="16">
        <v>21641.7</v>
      </c>
      <c r="K6" s="16">
        <v>23244.64</v>
      </c>
      <c r="L6" s="16">
        <v>20057.8</v>
      </c>
      <c r="M6" s="16">
        <v>23386.87</v>
      </c>
      <c r="N6" s="16">
        <f>SUM(B6:M6)</f>
        <v>256602.76</v>
      </c>
    </row>
    <row r="7" spans="1:14" ht="12.75">
      <c r="A7" t="s">
        <v>10</v>
      </c>
      <c r="B7" s="16">
        <v>9794.05</v>
      </c>
      <c r="C7" s="16">
        <v>10330.41</v>
      </c>
      <c r="D7" s="1">
        <v>10509.52</v>
      </c>
      <c r="E7" s="16">
        <v>9999.43</v>
      </c>
      <c r="F7" s="1">
        <v>11051.85</v>
      </c>
      <c r="G7" s="16">
        <v>9092.29</v>
      </c>
      <c r="H7" s="16">
        <v>8064.78</v>
      </c>
      <c r="I7" s="1">
        <v>9979.55</v>
      </c>
      <c r="J7" s="16">
        <v>10137.41</v>
      </c>
      <c r="K7" s="16">
        <v>10888.26</v>
      </c>
      <c r="L7" s="16">
        <v>9533.91</v>
      </c>
      <c r="M7" s="16">
        <v>11116.29</v>
      </c>
      <c r="N7" s="16">
        <f aca="true" t="shared" si="0" ref="N7:N21">SUM(B7:M7)</f>
        <v>120497.75</v>
      </c>
    </row>
    <row r="8" spans="1:14" ht="12.75">
      <c r="A8" t="s">
        <v>11</v>
      </c>
      <c r="B8" s="16">
        <v>714277.1</v>
      </c>
      <c r="C8" s="16">
        <v>753393.79</v>
      </c>
      <c r="D8" s="1">
        <v>766455.69</v>
      </c>
      <c r="E8" s="16">
        <v>729255.03</v>
      </c>
      <c r="F8" s="1">
        <v>806007.92</v>
      </c>
      <c r="G8" s="16">
        <v>663098.16</v>
      </c>
      <c r="H8" s="16">
        <v>588161.85</v>
      </c>
      <c r="I8" s="1">
        <v>727805.4</v>
      </c>
      <c r="J8" s="16">
        <v>739318.09</v>
      </c>
      <c r="K8" s="16">
        <v>794077.24</v>
      </c>
      <c r="L8" s="16">
        <v>692911.08</v>
      </c>
      <c r="M8" s="16">
        <v>807916.05</v>
      </c>
      <c r="N8" s="16">
        <f t="shared" si="0"/>
        <v>8782677.4</v>
      </c>
    </row>
    <row r="9" spans="1:14" ht="12.75">
      <c r="A9" t="s">
        <v>12</v>
      </c>
      <c r="B9" s="16">
        <v>18923.45</v>
      </c>
      <c r="C9" s="16">
        <v>19959.78</v>
      </c>
      <c r="D9" s="1">
        <v>20305.83</v>
      </c>
      <c r="E9" s="16">
        <v>19320.26</v>
      </c>
      <c r="F9" s="1">
        <v>21353.69</v>
      </c>
      <c r="G9" s="16">
        <v>17567.56</v>
      </c>
      <c r="H9" s="16">
        <v>15582.26</v>
      </c>
      <c r="I9" s="1">
        <v>19281.86</v>
      </c>
      <c r="J9" s="16">
        <v>19586.87</v>
      </c>
      <c r="K9" s="16">
        <v>21037.61</v>
      </c>
      <c r="L9" s="16">
        <v>18241.79</v>
      </c>
      <c r="M9" s="16">
        <v>21269.44</v>
      </c>
      <c r="N9" s="16">
        <f t="shared" si="0"/>
        <v>232430.4</v>
      </c>
    </row>
    <row r="10" spans="1:14" ht="12.75">
      <c r="A10" t="s">
        <v>13</v>
      </c>
      <c r="B10" s="16">
        <v>18353.54</v>
      </c>
      <c r="C10" s="16">
        <v>19358.66</v>
      </c>
      <c r="D10" s="1">
        <v>19694.29</v>
      </c>
      <c r="E10" s="16">
        <v>18738.41</v>
      </c>
      <c r="F10" s="1">
        <v>20710.59</v>
      </c>
      <c r="G10" s="16">
        <v>17038.49</v>
      </c>
      <c r="H10" s="16">
        <v>15112.98</v>
      </c>
      <c r="I10" s="1">
        <v>18701.16</v>
      </c>
      <c r="J10" s="16">
        <v>18996.98</v>
      </c>
      <c r="K10" s="16">
        <v>20404.03</v>
      </c>
      <c r="L10" s="16">
        <v>18218.72</v>
      </c>
      <c r="M10" s="16">
        <v>21242.54</v>
      </c>
      <c r="N10" s="16">
        <f t="shared" si="0"/>
        <v>226570.39</v>
      </c>
    </row>
    <row r="11" spans="1:14" ht="12.75">
      <c r="A11" t="s">
        <v>14</v>
      </c>
      <c r="B11" s="16">
        <v>450.12</v>
      </c>
      <c r="C11" s="16">
        <v>474.77</v>
      </c>
      <c r="D11" s="1">
        <v>483</v>
      </c>
      <c r="E11" s="16">
        <v>459.56</v>
      </c>
      <c r="F11" s="1">
        <v>507.92</v>
      </c>
      <c r="G11" s="16">
        <v>417.87</v>
      </c>
      <c r="H11" s="16">
        <v>370.64</v>
      </c>
      <c r="I11" s="1">
        <v>458.64</v>
      </c>
      <c r="J11" s="16">
        <v>465.9</v>
      </c>
      <c r="K11" s="16">
        <v>500.41</v>
      </c>
      <c r="L11" s="16">
        <v>421.35</v>
      </c>
      <c r="M11" s="16">
        <v>491.28</v>
      </c>
      <c r="N11" s="16">
        <f t="shared" si="0"/>
        <v>5501.46</v>
      </c>
    </row>
    <row r="12" spans="1:14" ht="12.75">
      <c r="A12" t="s">
        <v>15</v>
      </c>
      <c r="B12" s="16">
        <v>563.74</v>
      </c>
      <c r="C12" s="16">
        <v>594.61</v>
      </c>
      <c r="D12" s="1">
        <v>604.92</v>
      </c>
      <c r="E12" s="16">
        <v>575.56</v>
      </c>
      <c r="F12" s="1">
        <v>636.13</v>
      </c>
      <c r="G12" s="16">
        <v>523.34</v>
      </c>
      <c r="H12" s="16">
        <v>464.2</v>
      </c>
      <c r="I12" s="1">
        <v>574.41</v>
      </c>
      <c r="J12" s="16">
        <v>583.5</v>
      </c>
      <c r="K12" s="16">
        <v>626.72</v>
      </c>
      <c r="L12" s="16">
        <v>554.46</v>
      </c>
      <c r="M12" s="16">
        <v>646.49</v>
      </c>
      <c r="N12" s="16">
        <f t="shared" si="0"/>
        <v>6948.08</v>
      </c>
    </row>
    <row r="13" spans="1:14" ht="12.75">
      <c r="A13" t="s">
        <v>16</v>
      </c>
      <c r="B13" s="16">
        <v>6539.05</v>
      </c>
      <c r="C13" s="16">
        <v>6897.15</v>
      </c>
      <c r="D13" s="1">
        <v>7016.73</v>
      </c>
      <c r="E13" s="16">
        <v>6676.17</v>
      </c>
      <c r="F13" s="1">
        <v>7378.82</v>
      </c>
      <c r="G13" s="16">
        <v>6070.52</v>
      </c>
      <c r="H13" s="16">
        <v>5384.49</v>
      </c>
      <c r="I13" s="1">
        <v>6662.9</v>
      </c>
      <c r="J13" s="16">
        <v>6768.29</v>
      </c>
      <c r="K13" s="16">
        <v>7269.6</v>
      </c>
      <c r="L13" s="16">
        <v>6279.38</v>
      </c>
      <c r="M13" s="16">
        <v>7321.59</v>
      </c>
      <c r="N13" s="16">
        <f t="shared" si="0"/>
        <v>80264.69</v>
      </c>
    </row>
    <row r="14" spans="1:14" ht="12.75">
      <c r="A14" t="s">
        <v>17</v>
      </c>
      <c r="B14" s="16">
        <v>2138.42</v>
      </c>
      <c r="C14" s="16">
        <v>2255.53</v>
      </c>
      <c r="D14" s="1">
        <v>2294.64</v>
      </c>
      <c r="E14" s="16">
        <v>2183.26</v>
      </c>
      <c r="F14" s="1">
        <v>2413.05</v>
      </c>
      <c r="G14" s="16">
        <v>1985.2</v>
      </c>
      <c r="H14" s="16">
        <v>1760.85</v>
      </c>
      <c r="I14" s="1">
        <v>2178.92</v>
      </c>
      <c r="J14" s="16">
        <v>2213.39</v>
      </c>
      <c r="K14" s="16">
        <v>2377.33</v>
      </c>
      <c r="L14" s="16">
        <v>2130.87</v>
      </c>
      <c r="M14" s="16">
        <v>2484.54</v>
      </c>
      <c r="N14" s="16">
        <f t="shared" si="0"/>
        <v>26416.000000000004</v>
      </c>
    </row>
    <row r="15" spans="1:14" ht="12.75">
      <c r="A15" t="s">
        <v>18</v>
      </c>
      <c r="B15" s="16">
        <v>1579.77</v>
      </c>
      <c r="C15" s="16">
        <v>1666.28</v>
      </c>
      <c r="D15" s="1">
        <v>1695.17</v>
      </c>
      <c r="E15" s="16">
        <v>1612.89</v>
      </c>
      <c r="F15" s="1">
        <v>1782.65</v>
      </c>
      <c r="G15" s="16">
        <v>1466.58</v>
      </c>
      <c r="H15" s="16">
        <v>1300.84</v>
      </c>
      <c r="I15" s="1">
        <v>1609.69</v>
      </c>
      <c r="J15" s="16">
        <v>1635.15</v>
      </c>
      <c r="K15" s="16">
        <v>1756.26</v>
      </c>
      <c r="L15" s="16">
        <v>1532.4</v>
      </c>
      <c r="M15" s="16">
        <v>1786.73</v>
      </c>
      <c r="N15" s="16">
        <f t="shared" si="0"/>
        <v>19424.41</v>
      </c>
    </row>
    <row r="16" spans="1:14" ht="12.75">
      <c r="A16" t="s">
        <v>19</v>
      </c>
      <c r="B16" s="16">
        <v>20262.55</v>
      </c>
      <c r="C16" s="16">
        <v>21372.21</v>
      </c>
      <c r="D16" s="1">
        <v>21742.75</v>
      </c>
      <c r="E16" s="16">
        <v>20687.44</v>
      </c>
      <c r="F16" s="1">
        <v>22864.76</v>
      </c>
      <c r="G16" s="16">
        <v>18810.71</v>
      </c>
      <c r="H16" s="16">
        <v>16684.92</v>
      </c>
      <c r="I16" s="1">
        <v>20646.32</v>
      </c>
      <c r="J16" s="16">
        <v>20972.91</v>
      </c>
      <c r="K16" s="16">
        <v>22526.32</v>
      </c>
      <c r="L16" s="16">
        <v>19106.14</v>
      </c>
      <c r="M16" s="16">
        <v>22277.25</v>
      </c>
      <c r="N16" s="16">
        <f t="shared" si="0"/>
        <v>247954.27999999997</v>
      </c>
    </row>
    <row r="17" spans="1:14" ht="12.75">
      <c r="A17" t="s">
        <v>20</v>
      </c>
      <c r="B17" s="16">
        <v>1597.55</v>
      </c>
      <c r="C17" s="16">
        <v>1685.04</v>
      </c>
      <c r="D17" s="1">
        <v>1714.26</v>
      </c>
      <c r="E17" s="16">
        <v>1631.05</v>
      </c>
      <c r="F17" s="1">
        <v>1802.72</v>
      </c>
      <c r="G17" s="16">
        <v>1483.09</v>
      </c>
      <c r="H17" s="16">
        <v>1315.48</v>
      </c>
      <c r="I17" s="1">
        <v>1627.81</v>
      </c>
      <c r="J17" s="16">
        <v>1653.56</v>
      </c>
      <c r="K17" s="16">
        <v>1776.04</v>
      </c>
      <c r="L17" s="16">
        <v>1588.13</v>
      </c>
      <c r="M17" s="16">
        <v>1851.71</v>
      </c>
      <c r="N17" s="16">
        <f t="shared" si="0"/>
        <v>19726.44</v>
      </c>
    </row>
    <row r="18" spans="1:14" ht="12.75">
      <c r="A18" t="s">
        <v>21</v>
      </c>
      <c r="B18" s="16">
        <v>17195.22</v>
      </c>
      <c r="C18" s="16">
        <v>18136.9</v>
      </c>
      <c r="D18" s="1">
        <v>18451.34</v>
      </c>
      <c r="E18" s="16">
        <v>17555.79</v>
      </c>
      <c r="F18" s="1">
        <v>19403.51</v>
      </c>
      <c r="G18" s="16">
        <v>15963.16</v>
      </c>
      <c r="H18" s="16">
        <v>14159.17</v>
      </c>
      <c r="I18" s="1">
        <v>17520.89</v>
      </c>
      <c r="J18" s="16">
        <v>17798.05</v>
      </c>
      <c r="K18" s="16">
        <v>19116.3</v>
      </c>
      <c r="L18" s="16">
        <v>16456.3</v>
      </c>
      <c r="M18" s="16">
        <v>19187.61</v>
      </c>
      <c r="N18" s="16">
        <f t="shared" si="0"/>
        <v>210944.23999999993</v>
      </c>
    </row>
    <row r="19" spans="1:14" ht="12.75">
      <c r="A19" t="s">
        <v>22</v>
      </c>
      <c r="B19" s="16">
        <v>2610.68</v>
      </c>
      <c r="C19" s="16">
        <v>2753.65</v>
      </c>
      <c r="D19" s="1">
        <v>2801.39</v>
      </c>
      <c r="E19" s="16">
        <v>2665.43</v>
      </c>
      <c r="F19" s="1">
        <v>2945.96</v>
      </c>
      <c r="G19" s="16">
        <v>2423.62</v>
      </c>
      <c r="H19" s="16">
        <v>2149.73</v>
      </c>
      <c r="I19" s="1">
        <v>2660.13</v>
      </c>
      <c r="J19" s="16">
        <v>2702.21</v>
      </c>
      <c r="K19" s="16">
        <v>2902.35</v>
      </c>
      <c r="L19" s="16">
        <v>2537.66</v>
      </c>
      <c r="M19" s="16">
        <v>2958.85</v>
      </c>
      <c r="N19" s="16">
        <f t="shared" si="0"/>
        <v>32111.659999999996</v>
      </c>
    </row>
    <row r="20" spans="1:14" ht="12.75">
      <c r="A20" t="s">
        <v>23</v>
      </c>
      <c r="B20" s="16">
        <v>1591.38</v>
      </c>
      <c r="C20" s="16">
        <v>1678.53</v>
      </c>
      <c r="D20" s="1">
        <v>1707.64</v>
      </c>
      <c r="E20" s="16">
        <v>1624.75</v>
      </c>
      <c r="F20" s="1">
        <v>1795.76</v>
      </c>
      <c r="G20" s="16">
        <v>1477.36</v>
      </c>
      <c r="H20" s="16">
        <v>1310.4</v>
      </c>
      <c r="I20" s="1">
        <v>1621.52</v>
      </c>
      <c r="J20" s="16">
        <v>1647.17</v>
      </c>
      <c r="K20" s="16">
        <v>1769.18</v>
      </c>
      <c r="L20" s="16">
        <v>1532.4</v>
      </c>
      <c r="M20" s="16">
        <v>1786.73</v>
      </c>
      <c r="N20" s="16">
        <f t="shared" si="0"/>
        <v>19542.82</v>
      </c>
    </row>
    <row r="21" spans="1:14" ht="12.75">
      <c r="A21" t="s">
        <v>24</v>
      </c>
      <c r="B21" s="16">
        <v>153850.56</v>
      </c>
      <c r="C21" s="16">
        <v>162276.03</v>
      </c>
      <c r="D21" s="16">
        <v>165089.48</v>
      </c>
      <c r="E21" s="16">
        <v>157076.7</v>
      </c>
      <c r="F21" s="1">
        <v>173608.77</v>
      </c>
      <c r="G21" s="16">
        <v>142826.95</v>
      </c>
      <c r="H21" s="16">
        <v>126686.17</v>
      </c>
      <c r="I21" s="1">
        <v>156764.47</v>
      </c>
      <c r="J21" s="16">
        <v>159244.22</v>
      </c>
      <c r="K21" s="16">
        <v>171038.98</v>
      </c>
      <c r="L21" s="16">
        <v>147890.89</v>
      </c>
      <c r="M21" s="16">
        <v>172436.87</v>
      </c>
      <c r="N21" s="16">
        <f t="shared" si="0"/>
        <v>1888790.0899999999</v>
      </c>
    </row>
    <row r="22" spans="1:14" ht="12.75">
      <c r="A22" t="s">
        <v>25</v>
      </c>
      <c r="B22" s="16">
        <v>3518.9</v>
      </c>
      <c r="C22" s="16">
        <v>3711.61</v>
      </c>
      <c r="D22" s="16">
        <v>3775.96</v>
      </c>
      <c r="E22" s="16">
        <v>3592.69</v>
      </c>
      <c r="F22" s="16">
        <v>3970.82</v>
      </c>
      <c r="G22" s="16">
        <v>3266.77</v>
      </c>
      <c r="H22" s="16">
        <v>2897.59</v>
      </c>
      <c r="I22" s="16">
        <v>3585.55</v>
      </c>
      <c r="J22" s="16">
        <v>3642.27</v>
      </c>
      <c r="K22" s="16">
        <v>3912.04</v>
      </c>
      <c r="L22" s="16">
        <v>3397.04</v>
      </c>
      <c r="M22" s="16">
        <v>3960.86</v>
      </c>
      <c r="N22" s="16">
        <f>SUM(B22:M22)</f>
        <v>43232.100000000006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5" ht="12.75">
      <c r="A24" t="s">
        <v>8</v>
      </c>
      <c r="B24" s="18">
        <f>SUM(B6:B23)</f>
        <v>994154.7700000001</v>
      </c>
      <c r="C24" s="18">
        <f aca="true" t="shared" si="1" ref="C24:M24">SUM(C6:C23)</f>
        <v>1048598.6800000004</v>
      </c>
      <c r="D24" s="18">
        <f t="shared" si="1"/>
        <v>1066778.7</v>
      </c>
      <c r="E24" s="18">
        <f t="shared" si="1"/>
        <v>1015001.5500000003</v>
      </c>
      <c r="F24" s="18">
        <f t="shared" si="1"/>
        <v>1121828.8</v>
      </c>
      <c r="G24" s="18">
        <f t="shared" si="1"/>
        <v>922922.22</v>
      </c>
      <c r="H24" s="18">
        <f t="shared" si="1"/>
        <v>818623.33</v>
      </c>
      <c r="I24" s="18">
        <f t="shared" si="1"/>
        <v>1012983.9200000002</v>
      </c>
      <c r="J24" s="18">
        <f t="shared" si="1"/>
        <v>1029007.6700000002</v>
      </c>
      <c r="K24" s="18">
        <f t="shared" si="1"/>
        <v>1105223.31</v>
      </c>
      <c r="L24" s="18">
        <f t="shared" si="1"/>
        <v>962390.3200000001</v>
      </c>
      <c r="M24" s="18">
        <f t="shared" si="1"/>
        <v>1122121.7</v>
      </c>
      <c r="N24" s="18">
        <f>SUM(N6:N22)</f>
        <v>12219634.97</v>
      </c>
      <c r="O24" s="1"/>
    </row>
    <row r="25" spans="3:14" ht="12.75">
      <c r="C25" s="1"/>
      <c r="N25" s="16"/>
    </row>
    <row r="26" spans="1:15" ht="12.75">
      <c r="A26" t="s">
        <v>44</v>
      </c>
      <c r="B26" s="1">
        <v>36764.62</v>
      </c>
      <c r="C26" s="1">
        <v>36764.58</v>
      </c>
      <c r="D26" s="1">
        <v>36764.58</v>
      </c>
      <c r="E26" s="1">
        <v>36764.58</v>
      </c>
      <c r="F26" s="1">
        <v>36764.58</v>
      </c>
      <c r="G26" s="1">
        <v>36764.58</v>
      </c>
      <c r="H26" s="1">
        <v>36764.58</v>
      </c>
      <c r="I26" s="1">
        <v>36764.58</v>
      </c>
      <c r="J26" s="1">
        <v>36764.58</v>
      </c>
      <c r="K26" s="1">
        <v>36764.58</v>
      </c>
      <c r="L26" s="1">
        <v>36764.58</v>
      </c>
      <c r="M26" s="1">
        <v>36764.58</v>
      </c>
      <c r="N26" s="16">
        <f>SUM(B26:M26)</f>
        <v>441175.0000000001</v>
      </c>
      <c r="O26" s="1"/>
    </row>
    <row r="27" spans="1:14" ht="12.75">
      <c r="A27" t="s">
        <v>45</v>
      </c>
      <c r="B27" s="1">
        <v>22620.89</v>
      </c>
      <c r="C27" s="1">
        <v>15000.04</v>
      </c>
      <c r="D27" s="1">
        <v>1785.93</v>
      </c>
      <c r="E27" s="1">
        <f>14458.97+2154.6</f>
        <v>16613.57</v>
      </c>
      <c r="F27" s="1">
        <v>4594.08</v>
      </c>
      <c r="G27" s="1">
        <f>18302.93+2463.83</f>
        <v>20766.760000000002</v>
      </c>
      <c r="H27" s="1">
        <v>106343.88</v>
      </c>
      <c r="I27" s="1">
        <v>15721.79</v>
      </c>
      <c r="J27" s="1">
        <v>4003.57</v>
      </c>
      <c r="K27" s="1">
        <v>27995.43</v>
      </c>
      <c r="L27" s="1">
        <v>19078.78</v>
      </c>
      <c r="M27" s="1">
        <v>5441.56</v>
      </c>
      <c r="N27" s="16">
        <f>SUM(B27:M27)</f>
        <v>259966.28000000003</v>
      </c>
    </row>
    <row r="28" spans="2:14" ht="12.75">
      <c r="B28" s="1"/>
      <c r="C28" s="1"/>
      <c r="D28" s="1"/>
      <c r="E28" s="1"/>
      <c r="F28" s="1"/>
      <c r="H28" s="1"/>
      <c r="I28" s="1"/>
      <c r="K28" s="1"/>
      <c r="L28" s="1"/>
      <c r="M28" s="1"/>
      <c r="N28" s="16"/>
    </row>
    <row r="29" spans="1:15" ht="12.75">
      <c r="A29" t="s">
        <v>46</v>
      </c>
      <c r="B29" s="1">
        <v>7215910.72</v>
      </c>
      <c r="C29" s="1">
        <v>7596492.78</v>
      </c>
      <c r="D29" s="1">
        <v>7724540.49</v>
      </c>
      <c r="E29" s="1">
        <v>7362362.9</v>
      </c>
      <c r="F29" s="1">
        <v>8053453.66</v>
      </c>
      <c r="G29" s="1">
        <v>6704157.64</v>
      </c>
      <c r="H29" s="1">
        <v>5986665.31</v>
      </c>
      <c r="I29" s="1">
        <v>7348239.51</v>
      </c>
      <c r="J29" s="1">
        <v>7459618.28</v>
      </c>
      <c r="K29" s="1">
        <v>7992340.28</v>
      </c>
      <c r="L29" s="1">
        <v>6994871.82</v>
      </c>
      <c r="M29" s="1">
        <v>8112203.96</v>
      </c>
      <c r="N29" s="16">
        <f>SUM(B29:M29)</f>
        <v>88550857.34999998</v>
      </c>
      <c r="O29" s="1"/>
    </row>
    <row r="31" spans="1:15" ht="13.5" thickBot="1">
      <c r="A31" t="s">
        <v>47</v>
      </c>
      <c r="B31" s="32">
        <f>SUM(B24:B29)</f>
        <v>8269451</v>
      </c>
      <c r="C31" s="32">
        <f>SUM(C24:C29)</f>
        <v>8696856.08</v>
      </c>
      <c r="D31" s="32">
        <f>SUM(D24:D29)</f>
        <v>8829869.7</v>
      </c>
      <c r="E31" s="32">
        <f aca="true" t="shared" si="2" ref="E31:N31">SUM(E24:E29)</f>
        <v>8430742.600000001</v>
      </c>
      <c r="F31" s="32">
        <f t="shared" si="2"/>
        <v>9216641.120000001</v>
      </c>
      <c r="G31" s="32">
        <f t="shared" si="2"/>
        <v>7684611.199999999</v>
      </c>
      <c r="H31" s="32">
        <f t="shared" si="2"/>
        <v>6948397.1</v>
      </c>
      <c r="I31" s="32">
        <f t="shared" si="2"/>
        <v>8413709.8</v>
      </c>
      <c r="J31" s="32">
        <f t="shared" si="2"/>
        <v>8529394.100000001</v>
      </c>
      <c r="K31" s="32">
        <f t="shared" si="2"/>
        <v>9162323.6</v>
      </c>
      <c r="L31" s="32">
        <f t="shared" si="2"/>
        <v>8013105.5</v>
      </c>
      <c r="M31" s="32">
        <f t="shared" si="2"/>
        <v>9276531.8</v>
      </c>
      <c r="N31" s="32">
        <f t="shared" si="2"/>
        <v>101471633.59999998</v>
      </c>
      <c r="O31" s="76"/>
    </row>
    <row r="32" spans="2:15" ht="13.5" thickTop="1">
      <c r="B32" s="76"/>
      <c r="C32" s="1"/>
      <c r="D32" s="1"/>
      <c r="E32" s="1"/>
      <c r="F32" s="1"/>
      <c r="G32" s="1"/>
      <c r="H32" s="1"/>
      <c r="I32" s="1"/>
      <c r="J32" s="1"/>
      <c r="K32" s="1"/>
      <c r="M32" s="1"/>
      <c r="O32" s="77"/>
    </row>
    <row r="33" spans="1:15" ht="12.75">
      <c r="A33" t="s">
        <v>48</v>
      </c>
      <c r="B33" s="1">
        <v>75</v>
      </c>
      <c r="C33" s="1">
        <v>150</v>
      </c>
      <c r="D33" s="1">
        <v>37.5</v>
      </c>
      <c r="E33" s="1">
        <v>0</v>
      </c>
      <c r="F33" s="1">
        <v>8100</v>
      </c>
      <c r="G33" s="1">
        <v>1950</v>
      </c>
      <c r="H33" s="1">
        <v>150</v>
      </c>
      <c r="I33" s="1">
        <v>0</v>
      </c>
      <c r="J33" s="1">
        <v>112.5</v>
      </c>
      <c r="K33" s="1">
        <v>225</v>
      </c>
      <c r="L33" s="1">
        <v>-112.5</v>
      </c>
      <c r="M33" s="1">
        <v>0</v>
      </c>
      <c r="N33" s="16">
        <f>SUM(B33:M33)</f>
        <v>10687.5</v>
      </c>
      <c r="O33" s="1"/>
    </row>
    <row r="34" spans="1:15" ht="12.75">
      <c r="A34" t="s">
        <v>49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/>
      <c r="M34" s="1">
        <v>0</v>
      </c>
      <c r="N34" s="16">
        <f>SUM(B34:M34)</f>
        <v>0</v>
      </c>
      <c r="O34" s="16"/>
    </row>
    <row r="35" spans="1:15" ht="12.75">
      <c r="A35" t="s">
        <v>50</v>
      </c>
      <c r="B35" s="1">
        <v>796276.41</v>
      </c>
      <c r="C35" s="1">
        <v>757851.18</v>
      </c>
      <c r="D35" s="1">
        <v>815755.17</v>
      </c>
      <c r="E35" s="1">
        <v>801899.65</v>
      </c>
      <c r="F35" s="1">
        <v>768930.62</v>
      </c>
      <c r="G35" s="1">
        <v>826060.14</v>
      </c>
      <c r="H35" s="1">
        <v>685123.94</v>
      </c>
      <c r="I35" s="1">
        <v>784058.4</v>
      </c>
      <c r="J35" s="1">
        <v>856490.09</v>
      </c>
      <c r="K35" s="1">
        <v>840024.75</v>
      </c>
      <c r="L35" s="1">
        <v>768454.3</v>
      </c>
      <c r="M35" s="1">
        <v>874027.17</v>
      </c>
      <c r="N35" s="16">
        <f>SUM(B35:M35)</f>
        <v>9574951.82</v>
      </c>
      <c r="O35" s="1"/>
    </row>
    <row r="36" spans="1:14" ht="12.75">
      <c r="A36" t="s">
        <v>51</v>
      </c>
      <c r="B36" s="34">
        <v>10360200</v>
      </c>
      <c r="C36" s="34">
        <v>10893000</v>
      </c>
      <c r="D36" s="34">
        <v>11042100</v>
      </c>
      <c r="E36" s="34">
        <v>10563900</v>
      </c>
      <c r="F36" s="34">
        <v>11536200</v>
      </c>
      <c r="G36" s="34">
        <v>9597600</v>
      </c>
      <c r="H36" s="74">
        <v>8703900</v>
      </c>
      <c r="I36" s="34">
        <v>10533600</v>
      </c>
      <c r="J36" s="34">
        <f>10660500+10800</f>
        <v>10671300</v>
      </c>
      <c r="K36" s="34">
        <f>11478000</f>
        <v>11478000</v>
      </c>
      <c r="L36" s="34">
        <f>10032000+7200</f>
        <v>10039200</v>
      </c>
      <c r="M36" s="34">
        <v>11624100</v>
      </c>
      <c r="N36" s="83">
        <f>SUM(B36:M36)</f>
        <v>127043100</v>
      </c>
    </row>
    <row r="38" spans="9:10" ht="12.75">
      <c r="I38" s="76"/>
      <c r="J38" s="76"/>
    </row>
    <row r="39" spans="10:14" ht="12.75">
      <c r="J39" s="1"/>
      <c r="N39" s="16"/>
    </row>
    <row r="41" ht="12.75">
      <c r="A41" t="str">
        <f ca="1">CELL("filename")</f>
        <v>S:\Div - Adm Svc\Distribution &amp; Statistics\Distributions\WEB\[Consolidated_Tax_10.xls]SUMMARY</v>
      </c>
    </row>
    <row r="42" ht="12.75">
      <c r="N42" s="1"/>
    </row>
    <row r="43" ht="12.75">
      <c r="B43" s="75"/>
    </row>
    <row r="44" ht="12.75">
      <c r="B44" s="1"/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selection activeCell="B5" sqref="B5"/>
    </sheetView>
  </sheetViews>
  <sheetFormatPr defaultColWidth="9.140625" defaultRowHeight="12.75"/>
  <cols>
    <col min="1" max="1" width="24.7109375" style="0" customWidth="1"/>
    <col min="2" max="7" width="12.8515625" style="0" bestFit="1" customWidth="1"/>
    <col min="8" max="8" width="14.00390625" style="0" bestFit="1" customWidth="1"/>
    <col min="9" max="13" width="12.8515625" style="0" bestFit="1" customWidth="1"/>
    <col min="14" max="14" width="14.421875" style="0" bestFit="1" customWidth="1"/>
  </cols>
  <sheetData>
    <row r="2" ht="20.25">
      <c r="A2" s="35" t="s">
        <v>258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6" spans="1:14" ht="12.75">
      <c r="A6" t="s">
        <v>9</v>
      </c>
      <c r="B6" s="16">
        <v>4776.41</v>
      </c>
      <c r="C6" s="16">
        <v>4382.6</v>
      </c>
      <c r="D6" s="16">
        <v>5516.73</v>
      </c>
      <c r="E6" s="16">
        <v>6855.27</v>
      </c>
      <c r="F6" s="6">
        <v>6416.96</v>
      </c>
      <c r="G6" s="16">
        <v>8113.13</v>
      </c>
      <c r="H6">
        <v>3368.71</v>
      </c>
      <c r="I6" s="16">
        <v>3453.81</v>
      </c>
      <c r="J6" s="16">
        <v>5300.93</v>
      </c>
      <c r="K6" s="16">
        <v>5941.54</v>
      </c>
      <c r="L6" s="16">
        <v>6956.66</v>
      </c>
      <c r="M6" s="16">
        <v>5767.77</v>
      </c>
      <c r="N6" s="16">
        <f aca="true" t="shared" si="0" ref="N6:N22">SUM(B6:M6)</f>
        <v>66850.52</v>
      </c>
    </row>
    <row r="7" spans="1:14" ht="12.75">
      <c r="A7" t="s">
        <v>10</v>
      </c>
      <c r="B7" s="16">
        <v>2237.37</v>
      </c>
      <c r="C7" s="16">
        <v>2052.9</v>
      </c>
      <c r="D7" s="16">
        <v>2584.15</v>
      </c>
      <c r="E7" s="16">
        <v>3211.15</v>
      </c>
      <c r="F7" s="6">
        <v>3005.84</v>
      </c>
      <c r="G7" s="16">
        <v>3800.35</v>
      </c>
      <c r="H7">
        <v>1577.97</v>
      </c>
      <c r="I7" s="16">
        <v>1617.83</v>
      </c>
      <c r="J7" s="16">
        <v>2483.06</v>
      </c>
      <c r="K7" s="16">
        <v>2783.14</v>
      </c>
      <c r="L7" s="16">
        <v>3306.65</v>
      </c>
      <c r="M7" s="16">
        <v>2741.55</v>
      </c>
      <c r="N7" s="16">
        <f t="shared" si="0"/>
        <v>31401.96</v>
      </c>
    </row>
    <row r="8" spans="1:14" ht="12.75">
      <c r="A8" t="s">
        <v>11</v>
      </c>
      <c r="B8" s="16">
        <v>163170.61</v>
      </c>
      <c r="C8" s="16">
        <v>149717.11</v>
      </c>
      <c r="D8" s="16">
        <v>188461.14</v>
      </c>
      <c r="E8" s="16">
        <v>234187.97</v>
      </c>
      <c r="F8" s="6">
        <v>219214.64</v>
      </c>
      <c r="G8" s="16">
        <v>277158.64</v>
      </c>
      <c r="H8">
        <v>115080.82</v>
      </c>
      <c r="I8" s="16">
        <v>117988.02</v>
      </c>
      <c r="J8" s="16">
        <v>181089.05</v>
      </c>
      <c r="K8" s="16">
        <v>202973.32</v>
      </c>
      <c r="L8" s="16">
        <v>240322.89</v>
      </c>
      <c r="M8" s="16">
        <v>199251.81</v>
      </c>
      <c r="N8" s="16">
        <f t="shared" si="0"/>
        <v>2288616.02</v>
      </c>
    </row>
    <row r="9" spans="1:14" ht="12.75">
      <c r="A9" t="s">
        <v>12</v>
      </c>
      <c r="B9" s="16">
        <v>4322.9</v>
      </c>
      <c r="C9" s="16">
        <v>3966.48</v>
      </c>
      <c r="D9" s="16">
        <v>4992.93</v>
      </c>
      <c r="E9" s="16">
        <v>6204.38</v>
      </c>
      <c r="F9" s="6">
        <v>5807.69</v>
      </c>
      <c r="G9" s="16">
        <v>7342.81</v>
      </c>
      <c r="H9">
        <v>3048.85</v>
      </c>
      <c r="I9" s="16">
        <v>3125.87</v>
      </c>
      <c r="J9" s="16">
        <v>4797.62</v>
      </c>
      <c r="K9" s="16">
        <v>5377.4</v>
      </c>
      <c r="L9" s="16">
        <v>6326.81</v>
      </c>
      <c r="M9" s="16">
        <v>5245.56</v>
      </c>
      <c r="N9" s="16">
        <f t="shared" si="0"/>
        <v>60559.3</v>
      </c>
    </row>
    <row r="10" spans="1:14" ht="12.75">
      <c r="A10" t="s">
        <v>13</v>
      </c>
      <c r="B10" s="16">
        <v>4192.71</v>
      </c>
      <c r="C10" s="16">
        <v>3847.02</v>
      </c>
      <c r="D10" s="16">
        <v>4842.56</v>
      </c>
      <c r="E10" s="16">
        <v>6017.52</v>
      </c>
      <c r="F10" s="6">
        <v>5632.78</v>
      </c>
      <c r="G10" s="16">
        <v>7121.67</v>
      </c>
      <c r="H10">
        <v>2957.03</v>
      </c>
      <c r="I10" s="16">
        <v>3031.73</v>
      </c>
      <c r="J10" s="16">
        <v>4653.13</v>
      </c>
      <c r="K10" s="16">
        <v>5215.46</v>
      </c>
      <c r="L10" s="16">
        <v>6318.81</v>
      </c>
      <c r="M10" s="16">
        <v>5238.93</v>
      </c>
      <c r="N10" s="16">
        <f t="shared" si="0"/>
        <v>59069.35</v>
      </c>
    </row>
    <row r="11" spans="1:14" ht="12.75">
      <c r="A11" t="s">
        <v>14</v>
      </c>
      <c r="B11" s="16">
        <v>102.83</v>
      </c>
      <c r="C11" s="16">
        <v>94.35</v>
      </c>
      <c r="D11" s="16">
        <v>118.76</v>
      </c>
      <c r="E11" s="16">
        <v>147.58</v>
      </c>
      <c r="F11" s="6">
        <v>138.14</v>
      </c>
      <c r="G11" s="16">
        <v>174.66</v>
      </c>
      <c r="H11">
        <v>72.52</v>
      </c>
      <c r="I11" s="16">
        <v>74.35</v>
      </c>
      <c r="J11" s="16">
        <v>114.12</v>
      </c>
      <c r="K11" s="16">
        <v>127.91</v>
      </c>
      <c r="L11" s="16">
        <v>146.14</v>
      </c>
      <c r="M11" s="16">
        <v>121.16</v>
      </c>
      <c r="N11" s="16">
        <f t="shared" si="0"/>
        <v>1432.5200000000002</v>
      </c>
    </row>
    <row r="12" spans="1:14" ht="12.75">
      <c r="A12" t="s">
        <v>15</v>
      </c>
      <c r="B12" s="16">
        <v>128.78</v>
      </c>
      <c r="C12" s="16">
        <v>118.16</v>
      </c>
      <c r="D12" s="16">
        <v>148.74</v>
      </c>
      <c r="E12" s="16">
        <v>184.83</v>
      </c>
      <c r="F12" s="6">
        <v>173.01</v>
      </c>
      <c r="G12" s="16">
        <v>218.74</v>
      </c>
      <c r="H12">
        <v>90.83</v>
      </c>
      <c r="I12" s="16">
        <v>93.12</v>
      </c>
      <c r="J12" s="16">
        <v>142.92</v>
      </c>
      <c r="K12" s="16">
        <v>160.19</v>
      </c>
      <c r="L12" s="16">
        <v>192.3</v>
      </c>
      <c r="M12" s="16">
        <v>159.44</v>
      </c>
      <c r="N12" s="16">
        <f t="shared" si="0"/>
        <v>1811.0600000000002</v>
      </c>
    </row>
    <row r="13" spans="1:14" ht="12.75">
      <c r="A13" t="s">
        <v>16</v>
      </c>
      <c r="B13" s="16">
        <v>1493.79</v>
      </c>
      <c r="C13" s="16">
        <v>1370.63</v>
      </c>
      <c r="D13" s="16">
        <v>1725.32</v>
      </c>
      <c r="E13" s="16">
        <v>2143.94</v>
      </c>
      <c r="F13" s="6">
        <v>2006.86</v>
      </c>
      <c r="G13" s="16">
        <v>2537.33</v>
      </c>
      <c r="H13">
        <v>1053.54</v>
      </c>
      <c r="I13" s="16">
        <v>1080.15</v>
      </c>
      <c r="J13" s="16">
        <v>1657.83</v>
      </c>
      <c r="K13" s="16">
        <v>1858.18</v>
      </c>
      <c r="L13" s="16">
        <v>2177.88</v>
      </c>
      <c r="M13" s="16">
        <v>1805.68</v>
      </c>
      <c r="N13" s="16">
        <f t="shared" si="0"/>
        <v>20911.13</v>
      </c>
    </row>
    <row r="14" spans="1:14" ht="12.75">
      <c r="A14" t="s">
        <v>17</v>
      </c>
      <c r="B14" s="16">
        <v>488.5</v>
      </c>
      <c r="C14" s="16">
        <v>448.23</v>
      </c>
      <c r="D14" s="16">
        <v>564.22</v>
      </c>
      <c r="E14" s="16">
        <v>701.12</v>
      </c>
      <c r="F14" s="6">
        <v>656.29</v>
      </c>
      <c r="G14" s="16">
        <v>829.76</v>
      </c>
      <c r="H14">
        <v>344.53</v>
      </c>
      <c r="I14" s="16">
        <v>353.24</v>
      </c>
      <c r="J14" s="16">
        <v>542.15</v>
      </c>
      <c r="K14" s="16">
        <v>607.67</v>
      </c>
      <c r="L14" s="16">
        <v>739.05</v>
      </c>
      <c r="M14" s="16">
        <v>612.75</v>
      </c>
      <c r="N14" s="16">
        <f t="shared" si="0"/>
        <v>6887.509999999999</v>
      </c>
    </row>
    <row r="15" spans="1:14" ht="12.75">
      <c r="A15" t="s">
        <v>18</v>
      </c>
      <c r="B15" s="16">
        <v>360.88</v>
      </c>
      <c r="C15" s="16">
        <v>331.13</v>
      </c>
      <c r="D15" s="16">
        <v>416.82</v>
      </c>
      <c r="E15" s="16">
        <v>517.95</v>
      </c>
      <c r="F15" s="6">
        <v>484.84</v>
      </c>
      <c r="G15" s="16">
        <v>612.99</v>
      </c>
      <c r="H15">
        <v>254.52</v>
      </c>
      <c r="I15" s="16">
        <v>260.95</v>
      </c>
      <c r="J15" s="16">
        <v>400.51</v>
      </c>
      <c r="K15" s="16">
        <v>448.92</v>
      </c>
      <c r="L15" s="16">
        <v>531.48</v>
      </c>
      <c r="M15" s="16">
        <v>440.65</v>
      </c>
      <c r="N15" s="16">
        <f t="shared" si="0"/>
        <v>5061.639999999999</v>
      </c>
    </row>
    <row r="16" spans="1:14" ht="12.75">
      <c r="A16" t="s">
        <v>19</v>
      </c>
      <c r="B16" s="16">
        <v>4628.81</v>
      </c>
      <c r="C16" s="16">
        <v>4247.16</v>
      </c>
      <c r="D16" s="16">
        <v>5346.25</v>
      </c>
      <c r="E16" s="16">
        <v>6643.42</v>
      </c>
      <c r="F16" s="6">
        <v>6218.66</v>
      </c>
      <c r="G16" s="16">
        <v>7862.41</v>
      </c>
      <c r="H16">
        <v>3264.6</v>
      </c>
      <c r="I16" s="16">
        <v>3347.07</v>
      </c>
      <c r="J16" s="16">
        <v>5137.12</v>
      </c>
      <c r="K16" s="16">
        <v>5757.93</v>
      </c>
      <c r="L16" s="16">
        <v>6626.6</v>
      </c>
      <c r="M16" s="16">
        <v>5494.11</v>
      </c>
      <c r="N16" s="16">
        <f t="shared" si="0"/>
        <v>64574.14</v>
      </c>
    </row>
    <row r="17" spans="1:14" ht="12.75">
      <c r="A17" t="s">
        <v>20</v>
      </c>
      <c r="B17" s="16">
        <v>364.95</v>
      </c>
      <c r="C17" s="16">
        <v>334.86</v>
      </c>
      <c r="D17" s="16">
        <v>421.51</v>
      </c>
      <c r="E17" s="16">
        <v>523.79</v>
      </c>
      <c r="F17" s="6">
        <v>490.3</v>
      </c>
      <c r="G17" s="16">
        <v>619.89</v>
      </c>
      <c r="H17">
        <v>257.39</v>
      </c>
      <c r="I17" s="16">
        <v>263.89</v>
      </c>
      <c r="J17" s="16">
        <v>405.02</v>
      </c>
      <c r="K17" s="16">
        <v>453.97</v>
      </c>
      <c r="L17" s="16">
        <v>550.81</v>
      </c>
      <c r="M17" s="16">
        <v>456.68</v>
      </c>
      <c r="N17" s="16">
        <f t="shared" si="0"/>
        <v>5143.0599999999995</v>
      </c>
    </row>
    <row r="18" spans="1:14" ht="12.75">
      <c r="A18" t="s">
        <v>21</v>
      </c>
      <c r="B18" s="16">
        <v>3928.1</v>
      </c>
      <c r="C18" s="16">
        <v>3604.23</v>
      </c>
      <c r="D18" s="16">
        <v>4536.94</v>
      </c>
      <c r="E18" s="16">
        <v>5637.75</v>
      </c>
      <c r="F18" s="6">
        <v>5277.28</v>
      </c>
      <c r="G18" s="16">
        <v>6672.21</v>
      </c>
      <c r="H18">
        <v>2770.41</v>
      </c>
      <c r="I18" s="16">
        <v>2840.4</v>
      </c>
      <c r="J18" s="16">
        <v>4359.46</v>
      </c>
      <c r="K18" s="16">
        <v>4886.3</v>
      </c>
      <c r="L18" s="16">
        <v>5707.55</v>
      </c>
      <c r="M18" s="16">
        <v>4732.13</v>
      </c>
      <c r="N18" s="16">
        <f t="shared" si="0"/>
        <v>54952.76</v>
      </c>
    </row>
    <row r="19" spans="1:14" ht="12.75">
      <c r="A19" t="s">
        <v>22</v>
      </c>
      <c r="B19" s="16">
        <v>596.39</v>
      </c>
      <c r="C19" s="16">
        <v>547.22</v>
      </c>
      <c r="D19" s="16">
        <v>688.83</v>
      </c>
      <c r="E19" s="16">
        <v>855.96</v>
      </c>
      <c r="F19" s="6">
        <v>801.23</v>
      </c>
      <c r="G19" s="16">
        <v>1013.01</v>
      </c>
      <c r="H19">
        <v>420.62</v>
      </c>
      <c r="I19" s="16">
        <v>431.25</v>
      </c>
      <c r="J19" s="16">
        <v>661.88</v>
      </c>
      <c r="K19" s="16">
        <v>741.87</v>
      </c>
      <c r="L19" s="16">
        <v>880.14</v>
      </c>
      <c r="M19" s="16">
        <v>729.72</v>
      </c>
      <c r="N19" s="16">
        <f t="shared" si="0"/>
        <v>8368.12</v>
      </c>
    </row>
    <row r="20" spans="1:14" ht="12.75">
      <c r="A20" t="s">
        <v>23</v>
      </c>
      <c r="B20" s="16">
        <v>363.54</v>
      </c>
      <c r="C20" s="16">
        <v>333.56</v>
      </c>
      <c r="D20" s="16">
        <v>419.88</v>
      </c>
      <c r="E20" s="16">
        <v>521.76</v>
      </c>
      <c r="F20" s="6">
        <v>488.4</v>
      </c>
      <c r="G20" s="16">
        <v>617.5</v>
      </c>
      <c r="H20">
        <v>256.4</v>
      </c>
      <c r="I20" s="16">
        <v>262.87</v>
      </c>
      <c r="J20" s="16">
        <v>403.46</v>
      </c>
      <c r="K20" s="16">
        <v>452.22</v>
      </c>
      <c r="L20" s="16">
        <v>531.48</v>
      </c>
      <c r="M20" s="16">
        <v>440.65</v>
      </c>
      <c r="N20" s="16">
        <f t="shared" si="0"/>
        <v>5091.719999999999</v>
      </c>
    </row>
    <row r="21" spans="1:14" ht="12.75">
      <c r="A21" t="s">
        <v>24</v>
      </c>
      <c r="B21" s="16">
        <v>35145.87</v>
      </c>
      <c r="C21" s="16">
        <v>32248.08</v>
      </c>
      <c r="D21" s="16">
        <v>40593.28</v>
      </c>
      <c r="E21" s="16">
        <v>50442.54</v>
      </c>
      <c r="F21" s="6">
        <v>47217.38</v>
      </c>
      <c r="G21" s="16">
        <v>59698.14</v>
      </c>
      <c r="H21">
        <v>24787.65</v>
      </c>
      <c r="I21" s="16">
        <v>25413.84</v>
      </c>
      <c r="J21" s="16">
        <v>39005.38</v>
      </c>
      <c r="K21" s="16">
        <v>43719.11</v>
      </c>
      <c r="L21" s="16">
        <v>51293.11</v>
      </c>
      <c r="M21" s="16">
        <v>42527.14</v>
      </c>
      <c r="N21" s="16">
        <f t="shared" si="0"/>
        <v>492091.5200000001</v>
      </c>
    </row>
    <row r="22" spans="1:14" ht="12.75">
      <c r="A22" t="s">
        <v>25</v>
      </c>
      <c r="B22" s="16">
        <v>803.86</v>
      </c>
      <c r="C22" s="16">
        <v>737.58</v>
      </c>
      <c r="D22" s="16">
        <v>928.46</v>
      </c>
      <c r="E22" s="16">
        <v>1153.73</v>
      </c>
      <c r="F22" s="71">
        <v>1079.97</v>
      </c>
      <c r="G22" s="16">
        <v>1365.43</v>
      </c>
      <c r="H22">
        <v>566.95</v>
      </c>
      <c r="I22" s="16">
        <v>581.27</v>
      </c>
      <c r="J22" s="16">
        <v>892.14</v>
      </c>
      <c r="K22" s="16">
        <v>999.95</v>
      </c>
      <c r="L22" s="16">
        <v>1178.2</v>
      </c>
      <c r="M22" s="16">
        <v>976.84</v>
      </c>
      <c r="N22" s="16">
        <f t="shared" si="0"/>
        <v>11264.380000000001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8</v>
      </c>
      <c r="B24" s="18">
        <f aca="true" t="shared" si="1" ref="B24:M24">SUM(B6:B23)</f>
        <v>227106.3</v>
      </c>
      <c r="C24" s="18">
        <f t="shared" si="1"/>
        <v>208381.30000000002</v>
      </c>
      <c r="D24" s="18">
        <f t="shared" si="1"/>
        <v>262306.52</v>
      </c>
      <c r="E24" s="18">
        <f t="shared" si="1"/>
        <v>325950.66</v>
      </c>
      <c r="F24" s="18">
        <f t="shared" si="1"/>
        <v>305110.26999999996</v>
      </c>
      <c r="G24" s="18">
        <f t="shared" si="1"/>
        <v>385758.67</v>
      </c>
      <c r="H24" s="18">
        <f t="shared" si="1"/>
        <v>160173.34000000003</v>
      </c>
      <c r="I24" s="18">
        <f t="shared" si="1"/>
        <v>164219.66</v>
      </c>
      <c r="J24" s="18">
        <f t="shared" si="1"/>
        <v>252045.77999999997</v>
      </c>
      <c r="K24" s="18">
        <f t="shared" si="1"/>
        <v>282505.08</v>
      </c>
      <c r="L24" s="18">
        <f t="shared" si="1"/>
        <v>333786.55999999994</v>
      </c>
      <c r="M24" s="18">
        <f t="shared" si="1"/>
        <v>276742.57</v>
      </c>
      <c r="N24" s="18">
        <f>SUM(N6:N22)</f>
        <v>3184086.71</v>
      </c>
    </row>
    <row r="25" spans="2:14" ht="12.75">
      <c r="B25" s="16"/>
      <c r="K25" t="s">
        <v>250</v>
      </c>
      <c r="N25" s="16"/>
    </row>
    <row r="26" spans="1:14" ht="12.75">
      <c r="A26" t="s">
        <v>52</v>
      </c>
      <c r="B26" s="16">
        <v>3190647.58</v>
      </c>
      <c r="C26" s="53">
        <v>2745269.05</v>
      </c>
      <c r="D26" s="16">
        <v>3137368.15</v>
      </c>
      <c r="E26" s="16">
        <v>3647627.52</v>
      </c>
      <c r="F26" s="53">
        <v>3536539.45</v>
      </c>
      <c r="G26" s="16">
        <v>3926595.48</v>
      </c>
      <c r="H26" s="16">
        <v>2256314.48</v>
      </c>
      <c r="I26" s="16">
        <v>2361532.07</v>
      </c>
      <c r="J26" s="53">
        <v>3285505.43</v>
      </c>
      <c r="K26" s="16">
        <v>3232836.09</v>
      </c>
      <c r="L26" s="16">
        <v>3650771.23</v>
      </c>
      <c r="M26" s="16">
        <v>3454071.45</v>
      </c>
      <c r="N26" s="16">
        <f>SUM(B26:M26)</f>
        <v>38425077.980000004</v>
      </c>
    </row>
    <row r="27" spans="1:14" ht="12.75">
      <c r="A27" t="s">
        <v>53</v>
      </c>
      <c r="B27" s="16">
        <v>68131.86</v>
      </c>
      <c r="C27" s="16">
        <v>62514.37</v>
      </c>
      <c r="D27" s="16">
        <v>78691.98</v>
      </c>
      <c r="E27" s="16">
        <v>97785.18</v>
      </c>
      <c r="F27" s="16">
        <v>91533.11</v>
      </c>
      <c r="G27" s="16">
        <v>115727.62</v>
      </c>
      <c r="H27" s="16">
        <v>48051.98</v>
      </c>
      <c r="I27" s="16">
        <v>49265.9</v>
      </c>
      <c r="J27" s="66">
        <v>75613.75</v>
      </c>
      <c r="K27" s="16">
        <v>84751.58</v>
      </c>
      <c r="L27" s="16">
        <v>100135.95</v>
      </c>
      <c r="M27" s="16">
        <v>83022.75</v>
      </c>
      <c r="N27" s="16">
        <f>SUM(B27:M27)</f>
        <v>955226.0299999999</v>
      </c>
    </row>
    <row r="28" ht="12.75">
      <c r="N28" s="16"/>
    </row>
    <row r="29" spans="1:14" ht="13.5" thickBot="1">
      <c r="A29" t="s">
        <v>54</v>
      </c>
      <c r="B29" s="32">
        <f>SUM(B24:B27)</f>
        <v>3485885.7399999998</v>
      </c>
      <c r="C29" s="32">
        <f aca="true" t="shared" si="2" ref="C29:N29">SUM(C24:C27)</f>
        <v>3016164.7199999997</v>
      </c>
      <c r="D29" s="32">
        <f t="shared" si="2"/>
        <v>3478366.65</v>
      </c>
      <c r="E29" s="32">
        <f t="shared" si="2"/>
        <v>4071363.3600000003</v>
      </c>
      <c r="F29" s="32">
        <f t="shared" si="2"/>
        <v>3933182.83</v>
      </c>
      <c r="G29" s="32">
        <f t="shared" si="2"/>
        <v>4428081.7700000005</v>
      </c>
      <c r="H29" s="32">
        <f t="shared" si="2"/>
        <v>2464539.8</v>
      </c>
      <c r="I29" s="32">
        <f t="shared" si="2"/>
        <v>2575017.63</v>
      </c>
      <c r="J29" s="32">
        <f t="shared" si="2"/>
        <v>3613164.96</v>
      </c>
      <c r="K29" s="32">
        <f t="shared" si="2"/>
        <v>3600092.75</v>
      </c>
      <c r="L29" s="32">
        <f t="shared" si="2"/>
        <v>4084693.74</v>
      </c>
      <c r="M29" s="32">
        <f t="shared" si="2"/>
        <v>3813836.77</v>
      </c>
      <c r="N29" s="32">
        <f t="shared" si="2"/>
        <v>42564390.720000006</v>
      </c>
    </row>
    <row r="30" ht="13.5" thickTop="1">
      <c r="N30" s="16"/>
    </row>
    <row r="31" spans="1:14" ht="12.75">
      <c r="A31" t="s">
        <v>251</v>
      </c>
      <c r="B31" s="16">
        <v>138757.28</v>
      </c>
      <c r="C31" s="16">
        <v>4331.25</v>
      </c>
      <c r="D31" s="16">
        <v>3506.25</v>
      </c>
      <c r="E31" s="16">
        <v>3362.5</v>
      </c>
      <c r="F31" s="16">
        <v>1750</v>
      </c>
      <c r="G31" s="16">
        <v>3725</v>
      </c>
      <c r="H31" s="16">
        <v>3412.5</v>
      </c>
      <c r="I31" s="16">
        <v>3618.75</v>
      </c>
      <c r="J31" s="16">
        <v>2850</v>
      </c>
      <c r="K31" s="16">
        <v>950</v>
      </c>
      <c r="L31" s="16">
        <v>900</v>
      </c>
      <c r="M31" s="16">
        <v>1148.97</v>
      </c>
      <c r="N31" s="16">
        <f aca="true" t="shared" si="3" ref="N31:N36">SUM(B31:M31)</f>
        <v>168312.5</v>
      </c>
    </row>
    <row r="32" ht="12.75">
      <c r="N32" s="16">
        <f t="shared" si="3"/>
        <v>0</v>
      </c>
    </row>
    <row r="33" spans="1:14" ht="12.75">
      <c r="A33" t="s">
        <v>55</v>
      </c>
      <c r="B33" s="34">
        <f>599700.07+6505548.74</f>
        <v>7105248.8100000005</v>
      </c>
      <c r="C33" s="34">
        <v>6192051.7</v>
      </c>
      <c r="D33" s="34">
        <f>617649.53+5369127.34</f>
        <v>5986776.87</v>
      </c>
      <c r="E33" s="34">
        <f>676820.98+5148723.97</f>
        <v>5825544.949999999</v>
      </c>
      <c r="F33" s="34">
        <f>542086.49+5077352.92</f>
        <v>5619439.41</v>
      </c>
      <c r="G33" s="34">
        <f>675891.91+4707183.12</f>
        <v>5383075.03</v>
      </c>
      <c r="H33" s="34">
        <f>579995.25+4796796.82</f>
        <v>5376792.07</v>
      </c>
      <c r="I33" s="34">
        <f>510281.19+4929556.6</f>
        <v>5439837.79</v>
      </c>
      <c r="J33" s="34">
        <f>634427.51+6184385.61</f>
        <v>6818813.12</v>
      </c>
      <c r="K33" s="34">
        <f>730599.09+5110166.31</f>
        <v>5840765.399999999</v>
      </c>
      <c r="L33" s="34">
        <f>646399.98+5511522.22</f>
        <v>6157922.199999999</v>
      </c>
      <c r="M33" s="34">
        <f>587408.14+6415184.31</f>
        <v>7002592.449999999</v>
      </c>
      <c r="N33" s="16">
        <f t="shared" si="3"/>
        <v>72748859.8</v>
      </c>
    </row>
    <row r="34" spans="1:14" ht="12.75">
      <c r="A34" t="s">
        <v>56</v>
      </c>
      <c r="B34" s="34">
        <v>671469.4</v>
      </c>
      <c r="C34" s="34">
        <v>602018.59</v>
      </c>
      <c r="D34" s="34">
        <v>678174.72</v>
      </c>
      <c r="E34" s="34">
        <v>851257.42</v>
      </c>
      <c r="F34" s="34">
        <v>929276.76</v>
      </c>
      <c r="G34" s="34">
        <v>809534.84</v>
      </c>
      <c r="H34" s="34">
        <v>491839.66</v>
      </c>
      <c r="I34" s="34">
        <v>568683.46</v>
      </c>
      <c r="J34" s="34">
        <v>791899.93</v>
      </c>
      <c r="K34" s="34">
        <v>686740.79</v>
      </c>
      <c r="L34" s="34">
        <v>744143.51</v>
      </c>
      <c r="M34" s="34">
        <v>766750.96</v>
      </c>
      <c r="N34" s="16">
        <f t="shared" si="3"/>
        <v>8591790.04</v>
      </c>
    </row>
    <row r="35" spans="1:14" ht="12.75">
      <c r="A35" t="s">
        <v>57</v>
      </c>
      <c r="B35" s="34">
        <v>84040.07</v>
      </c>
      <c r="C35" s="34">
        <v>79677.87</v>
      </c>
      <c r="D35" s="34">
        <v>121278.04</v>
      </c>
      <c r="E35" s="34">
        <v>149689.37</v>
      </c>
      <c r="F35" s="34">
        <v>145315.47</v>
      </c>
      <c r="G35" s="34">
        <v>171628.29</v>
      </c>
      <c r="H35" s="34">
        <v>80012.39</v>
      </c>
      <c r="I35" s="34">
        <v>95415.32</v>
      </c>
      <c r="J35" s="34">
        <v>118770.38</v>
      </c>
      <c r="K35" s="34">
        <v>119549.15</v>
      </c>
      <c r="L35" s="34">
        <v>136263.07</v>
      </c>
      <c r="M35" s="34">
        <v>127668.63</v>
      </c>
      <c r="N35" s="16">
        <f t="shared" si="3"/>
        <v>1429308.0500000003</v>
      </c>
    </row>
    <row r="36" spans="1:14" ht="12.75">
      <c r="A36" t="s">
        <v>58</v>
      </c>
      <c r="B36" s="36">
        <v>455331.71</v>
      </c>
      <c r="C36" s="36">
        <v>417801.74</v>
      </c>
      <c r="D36" s="36">
        <v>525927.66</v>
      </c>
      <c r="E36" s="36">
        <v>653527.2</v>
      </c>
      <c r="F36" s="36">
        <v>611702.57</v>
      </c>
      <c r="G36" s="36">
        <v>773447.73</v>
      </c>
      <c r="H36" s="36">
        <v>321188.47</v>
      </c>
      <c r="I36" s="36">
        <v>329223.17</v>
      </c>
      <c r="J36" s="36">
        <v>505392.33</v>
      </c>
      <c r="K36" s="36">
        <v>568915.06</v>
      </c>
      <c r="L36" s="36">
        <v>666785.33</v>
      </c>
      <c r="M36" s="36">
        <v>554199.17</v>
      </c>
      <c r="N36" s="37">
        <f t="shared" si="3"/>
        <v>6383442.140000001</v>
      </c>
    </row>
    <row r="37" spans="1:14" ht="12.75">
      <c r="A37" t="s">
        <v>59</v>
      </c>
      <c r="B37" s="34">
        <f>SUM(B33:B36)</f>
        <v>8316089.990000001</v>
      </c>
      <c r="C37" s="34">
        <f aca="true" t="shared" si="4" ref="C37:N37">SUM(C33:C36)</f>
        <v>7291549.9</v>
      </c>
      <c r="D37" s="34">
        <f t="shared" si="4"/>
        <v>7312157.29</v>
      </c>
      <c r="E37" s="34">
        <f t="shared" si="4"/>
        <v>7480018.9399999995</v>
      </c>
      <c r="F37" s="34">
        <f t="shared" si="4"/>
        <v>7305734.21</v>
      </c>
      <c r="G37" s="34">
        <f t="shared" si="4"/>
        <v>7137685.890000001</v>
      </c>
      <c r="H37" s="34">
        <f t="shared" si="4"/>
        <v>6269832.59</v>
      </c>
      <c r="I37" s="34">
        <f t="shared" si="4"/>
        <v>6433159.74</v>
      </c>
      <c r="J37" s="34">
        <f t="shared" si="4"/>
        <v>8234875.76</v>
      </c>
      <c r="K37" s="34">
        <f t="shared" si="4"/>
        <v>7215970.4</v>
      </c>
      <c r="L37" s="34">
        <f t="shared" si="4"/>
        <v>7705114.109999999</v>
      </c>
      <c r="M37" s="34">
        <f t="shared" si="4"/>
        <v>8451211.209999999</v>
      </c>
      <c r="N37" s="84">
        <f t="shared" si="4"/>
        <v>89153400.03</v>
      </c>
    </row>
    <row r="38" ht="12.75">
      <c r="L38" s="34"/>
    </row>
    <row r="39" ht="12.75">
      <c r="A39" t="str">
        <f ca="1">CELL("filename")</f>
        <v>S:\Div - Adm Svc\Distribution &amp; Statistics\Distributions\WEB\[Consolidated_Tax_10.xls]SUMMARY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selection activeCell="B3" sqref="B3"/>
    </sheetView>
  </sheetViews>
  <sheetFormatPr defaultColWidth="9.140625" defaultRowHeight="12.75"/>
  <cols>
    <col min="1" max="1" width="14.421875" style="0" customWidth="1"/>
    <col min="2" max="2" width="14.00390625" style="0" bestFit="1" customWidth="1"/>
    <col min="3" max="3" width="12.8515625" style="0" bestFit="1" customWidth="1"/>
    <col min="4" max="4" width="14.00390625" style="0" bestFit="1" customWidth="1"/>
    <col min="5" max="6" width="12.8515625" style="0" bestFit="1" customWidth="1"/>
    <col min="7" max="7" width="14.00390625" style="0" bestFit="1" customWidth="1"/>
    <col min="8" max="9" width="12.8515625" style="0" bestFit="1" customWidth="1"/>
    <col min="10" max="10" width="14.00390625" style="0" bestFit="1" customWidth="1"/>
    <col min="11" max="12" width="12.8515625" style="0" bestFit="1" customWidth="1"/>
    <col min="13" max="13" width="14.00390625" style="0" bestFit="1" customWidth="1"/>
    <col min="14" max="14" width="14.421875" style="0" bestFit="1" customWidth="1"/>
  </cols>
  <sheetData>
    <row r="2" ht="20.25">
      <c r="A2" s="38" t="s">
        <v>259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5" ht="12.75">
      <c r="B5" s="16"/>
    </row>
    <row r="6" spans="1:14" ht="12.75">
      <c r="A6" t="s">
        <v>9</v>
      </c>
      <c r="B6" s="16">
        <v>0</v>
      </c>
      <c r="C6" s="16">
        <v>0</v>
      </c>
      <c r="D6" s="16">
        <v>63428.2</v>
      </c>
      <c r="E6" s="16">
        <v>0</v>
      </c>
      <c r="F6" s="16">
        <v>0</v>
      </c>
      <c r="G6" s="5">
        <v>55267.3</v>
      </c>
      <c r="H6" s="16">
        <v>0</v>
      </c>
      <c r="I6" s="16">
        <v>0</v>
      </c>
      <c r="J6" s="16">
        <v>55529.65</v>
      </c>
      <c r="K6" s="16">
        <v>0</v>
      </c>
      <c r="L6" s="16">
        <v>0</v>
      </c>
      <c r="M6" s="16">
        <v>74389.15</v>
      </c>
      <c r="N6" s="16">
        <f>SUM(B6:M6)</f>
        <v>248614.3</v>
      </c>
    </row>
    <row r="7" spans="1:14" ht="12.75">
      <c r="A7" t="s">
        <v>10</v>
      </c>
      <c r="B7" s="16">
        <v>0</v>
      </c>
      <c r="C7" s="16">
        <v>0</v>
      </c>
      <c r="D7" s="16">
        <v>22059.95</v>
      </c>
      <c r="E7" s="16">
        <v>0</v>
      </c>
      <c r="F7" s="16">
        <v>0</v>
      </c>
      <c r="G7" s="5">
        <v>12655.5</v>
      </c>
      <c r="H7" s="16">
        <v>0</v>
      </c>
      <c r="I7" s="16">
        <v>0</v>
      </c>
      <c r="J7" s="16">
        <v>16097.95</v>
      </c>
      <c r="K7" s="16">
        <v>0</v>
      </c>
      <c r="L7" s="16">
        <v>0</v>
      </c>
      <c r="M7" s="16">
        <v>22293.17</v>
      </c>
      <c r="N7" s="16">
        <f aca="true" t="shared" si="0" ref="N7:N22">SUM(B7:M7)</f>
        <v>73106.56999999999</v>
      </c>
    </row>
    <row r="8" spans="1:14" ht="12.75">
      <c r="A8" t="s">
        <v>11</v>
      </c>
      <c r="B8" s="16">
        <v>0</v>
      </c>
      <c r="C8" s="16">
        <v>0</v>
      </c>
      <c r="D8" s="16">
        <v>4972247.08</v>
      </c>
      <c r="E8" s="16">
        <v>0</v>
      </c>
      <c r="F8" s="16">
        <v>0</v>
      </c>
      <c r="G8" s="5">
        <v>4812939.18</v>
      </c>
      <c r="H8" s="16">
        <v>0</v>
      </c>
      <c r="I8" s="16">
        <v>0</v>
      </c>
      <c r="J8" s="16">
        <v>3837784.52</v>
      </c>
      <c r="K8" s="16">
        <v>0</v>
      </c>
      <c r="L8" s="16">
        <v>0</v>
      </c>
      <c r="M8" s="16">
        <v>4645881.89</v>
      </c>
      <c r="N8" s="16">
        <f t="shared" si="0"/>
        <v>18268852.669999998</v>
      </c>
    </row>
    <row r="9" spans="1:14" ht="12.75">
      <c r="A9" t="s">
        <v>12</v>
      </c>
      <c r="B9" s="16">
        <v>0</v>
      </c>
      <c r="C9" s="16">
        <v>0</v>
      </c>
      <c r="D9" s="16">
        <v>129757.1</v>
      </c>
      <c r="E9" s="16">
        <v>0</v>
      </c>
      <c r="F9" s="16">
        <v>0</v>
      </c>
      <c r="G9" s="5">
        <v>134213.2</v>
      </c>
      <c r="H9" s="16">
        <v>0</v>
      </c>
      <c r="I9" s="16">
        <v>0</v>
      </c>
      <c r="J9" s="16">
        <v>104784.81</v>
      </c>
      <c r="K9" s="16">
        <v>0</v>
      </c>
      <c r="L9" s="16">
        <v>0</v>
      </c>
      <c r="M9" s="16">
        <v>114455.63</v>
      </c>
      <c r="N9" s="16">
        <f t="shared" si="0"/>
        <v>483210.74000000005</v>
      </c>
    </row>
    <row r="10" spans="1:14" ht="12.75">
      <c r="A10" t="s">
        <v>13</v>
      </c>
      <c r="B10" s="16">
        <v>19795.6</v>
      </c>
      <c r="C10" s="16">
        <v>16231.6</v>
      </c>
      <c r="D10" s="16">
        <v>10831.15</v>
      </c>
      <c r="E10" s="16">
        <v>16379.55</v>
      </c>
      <c r="F10" s="16">
        <v>20837.85</v>
      </c>
      <c r="G10" s="5">
        <v>13191.2</v>
      </c>
      <c r="H10" s="16">
        <v>19911.65</v>
      </c>
      <c r="I10" s="16">
        <v>7128.55</v>
      </c>
      <c r="J10" s="16">
        <v>20659.1</v>
      </c>
      <c r="K10" s="16">
        <v>16183.2</v>
      </c>
      <c r="L10" s="16">
        <v>15373.6</v>
      </c>
      <c r="M10" s="16">
        <v>19284.65</v>
      </c>
      <c r="N10" s="16">
        <f t="shared" si="0"/>
        <v>195807.7</v>
      </c>
    </row>
    <row r="11" spans="1:14" ht="12.75">
      <c r="A11" t="s">
        <v>14</v>
      </c>
      <c r="B11" s="16">
        <v>613.35</v>
      </c>
      <c r="C11" s="16">
        <v>0</v>
      </c>
      <c r="D11" s="16">
        <v>1713.8</v>
      </c>
      <c r="E11" s="16">
        <v>0</v>
      </c>
      <c r="F11" s="16">
        <v>0</v>
      </c>
      <c r="G11" s="5">
        <v>532.4</v>
      </c>
      <c r="H11" s="16">
        <v>0</v>
      </c>
      <c r="I11" s="16">
        <v>0</v>
      </c>
      <c r="J11" s="16">
        <v>281.6</v>
      </c>
      <c r="K11" s="16">
        <v>0</v>
      </c>
      <c r="L11" s="16">
        <v>0</v>
      </c>
      <c r="M11" s="16">
        <v>752.6</v>
      </c>
      <c r="N11" s="16">
        <f t="shared" si="0"/>
        <v>3893.75</v>
      </c>
    </row>
    <row r="12" spans="1:14" ht="12.75">
      <c r="A12" t="s">
        <v>15</v>
      </c>
      <c r="B12" s="16">
        <v>3212.35</v>
      </c>
      <c r="C12" s="16">
        <v>128.72</v>
      </c>
      <c r="D12" s="16">
        <v>197.45</v>
      </c>
      <c r="E12" s="16">
        <v>685.3</v>
      </c>
      <c r="F12" s="16">
        <v>224.27</v>
      </c>
      <c r="G12" s="5">
        <v>784.28</v>
      </c>
      <c r="H12" s="16">
        <v>342.1</v>
      </c>
      <c r="I12" s="16">
        <v>635.8</v>
      </c>
      <c r="J12" s="16">
        <v>718.85</v>
      </c>
      <c r="K12" s="16">
        <v>339.9</v>
      </c>
      <c r="L12" s="16">
        <v>459.8</v>
      </c>
      <c r="M12" s="16">
        <v>161.7</v>
      </c>
      <c r="N12" s="16">
        <f t="shared" si="0"/>
        <v>7890.52</v>
      </c>
    </row>
    <row r="13" spans="1:14" ht="12.75">
      <c r="A13" t="s">
        <v>16</v>
      </c>
      <c r="B13" s="16">
        <v>0</v>
      </c>
      <c r="C13" s="16">
        <v>0</v>
      </c>
      <c r="D13" s="16">
        <v>16260.2</v>
      </c>
      <c r="E13" s="16">
        <v>0</v>
      </c>
      <c r="F13" s="16">
        <v>0</v>
      </c>
      <c r="G13" s="5">
        <v>15160.2</v>
      </c>
      <c r="H13" s="16">
        <v>0</v>
      </c>
      <c r="I13" s="16">
        <v>0</v>
      </c>
      <c r="J13" s="16">
        <v>11126.5</v>
      </c>
      <c r="K13" s="16">
        <v>0</v>
      </c>
      <c r="L13" s="16">
        <v>0</v>
      </c>
      <c r="M13" s="16">
        <v>19754.9</v>
      </c>
      <c r="N13" s="16">
        <f t="shared" si="0"/>
        <v>62301.8</v>
      </c>
    </row>
    <row r="14" spans="1:14" ht="12.75">
      <c r="A14" t="s">
        <v>17</v>
      </c>
      <c r="B14" s="16">
        <v>1156.1</v>
      </c>
      <c r="C14" s="16">
        <v>1754.5</v>
      </c>
      <c r="D14" s="16">
        <v>1778.4</v>
      </c>
      <c r="E14" s="16">
        <v>148.25</v>
      </c>
      <c r="F14" s="16">
        <v>1164.65</v>
      </c>
      <c r="G14" s="5">
        <v>1573.25</v>
      </c>
      <c r="H14" s="16">
        <v>719.95</v>
      </c>
      <c r="I14" s="16">
        <v>795.3</v>
      </c>
      <c r="J14" s="16">
        <v>1034.55</v>
      </c>
      <c r="K14" s="16">
        <v>801.35</v>
      </c>
      <c r="L14" s="16">
        <v>617.65</v>
      </c>
      <c r="M14" s="16">
        <v>1359.6</v>
      </c>
      <c r="N14" s="16">
        <f t="shared" si="0"/>
        <v>12903.55</v>
      </c>
    </row>
    <row r="15" spans="1:14" ht="12.75">
      <c r="A15" t="s">
        <v>18</v>
      </c>
      <c r="B15" s="16">
        <v>0</v>
      </c>
      <c r="C15" s="16">
        <v>0</v>
      </c>
      <c r="D15" s="16">
        <v>1411.85</v>
      </c>
      <c r="E15" s="16">
        <v>0</v>
      </c>
      <c r="F15" s="16">
        <v>0</v>
      </c>
      <c r="G15" s="5">
        <v>5525.85</v>
      </c>
      <c r="H15" s="16">
        <v>0</v>
      </c>
      <c r="I15" s="16">
        <v>0</v>
      </c>
      <c r="J15" s="16">
        <v>2017.95</v>
      </c>
      <c r="K15" s="16">
        <v>0</v>
      </c>
      <c r="L15" s="16">
        <v>0</v>
      </c>
      <c r="M15" s="16">
        <v>3479.85</v>
      </c>
      <c r="N15" s="16">
        <f t="shared" si="0"/>
        <v>12435.500000000002</v>
      </c>
    </row>
    <row r="16" spans="1:14" ht="12.75">
      <c r="A16" t="s">
        <v>19</v>
      </c>
      <c r="B16" s="16">
        <v>30300.6</v>
      </c>
      <c r="C16" s="16">
        <v>34065.9</v>
      </c>
      <c r="D16" s="16">
        <v>27977.95</v>
      </c>
      <c r="E16" s="16">
        <v>33969.65</v>
      </c>
      <c r="F16" s="16">
        <v>23244.1</v>
      </c>
      <c r="G16" s="5">
        <v>16099.6</v>
      </c>
      <c r="H16" s="16">
        <v>14678.95</v>
      </c>
      <c r="I16" s="16">
        <v>18770.4</v>
      </c>
      <c r="J16" s="16">
        <v>27302</v>
      </c>
      <c r="K16" s="16">
        <v>30331.4</v>
      </c>
      <c r="L16" s="16">
        <v>42543.05</v>
      </c>
      <c r="M16" s="16">
        <v>26400</v>
      </c>
      <c r="N16" s="16">
        <f t="shared" si="0"/>
        <v>325683.60000000003</v>
      </c>
    </row>
    <row r="17" spans="1:14" ht="12.75">
      <c r="A17" t="s">
        <v>20</v>
      </c>
      <c r="B17" s="16">
        <v>0</v>
      </c>
      <c r="C17" s="16">
        <v>0</v>
      </c>
      <c r="D17" s="16">
        <v>2603.15</v>
      </c>
      <c r="E17" s="16">
        <v>0</v>
      </c>
      <c r="F17" s="16">
        <v>0</v>
      </c>
      <c r="G17" s="5">
        <v>2497</v>
      </c>
      <c r="H17" s="16">
        <v>0</v>
      </c>
      <c r="I17" s="16">
        <v>0</v>
      </c>
      <c r="J17" s="16">
        <v>2263.8</v>
      </c>
      <c r="K17" s="16">
        <v>0</v>
      </c>
      <c r="L17" s="16">
        <v>0</v>
      </c>
      <c r="M17" s="16">
        <v>6106.65</v>
      </c>
      <c r="N17" s="16">
        <f t="shared" si="0"/>
        <v>13470.599999999999</v>
      </c>
    </row>
    <row r="18" spans="1:14" ht="12.75">
      <c r="A18" t="s">
        <v>21</v>
      </c>
      <c r="B18" s="16">
        <v>0</v>
      </c>
      <c r="C18" s="16">
        <v>0</v>
      </c>
      <c r="D18" s="16">
        <v>71357</v>
      </c>
      <c r="E18" s="16">
        <v>0</v>
      </c>
      <c r="F18" s="16">
        <v>0</v>
      </c>
      <c r="G18" s="5">
        <v>58618.35</v>
      </c>
      <c r="H18" s="16">
        <v>0</v>
      </c>
      <c r="I18" s="16">
        <v>0</v>
      </c>
      <c r="J18" s="16">
        <v>51814.95</v>
      </c>
      <c r="K18" s="16">
        <v>0</v>
      </c>
      <c r="L18" s="16">
        <v>0</v>
      </c>
      <c r="M18" s="16">
        <v>52143.85</v>
      </c>
      <c r="N18" s="16">
        <f t="shared" si="0"/>
        <v>233934.15</v>
      </c>
    </row>
    <row r="19" spans="1:14" ht="12.75">
      <c r="A19" t="s">
        <v>22</v>
      </c>
      <c r="B19" s="16">
        <v>0</v>
      </c>
      <c r="C19" s="16">
        <v>0</v>
      </c>
      <c r="D19" s="16">
        <v>3710.85</v>
      </c>
      <c r="E19" s="16">
        <v>0</v>
      </c>
      <c r="F19" s="16">
        <v>0</v>
      </c>
      <c r="G19" s="5">
        <v>3463.35</v>
      </c>
      <c r="H19" s="16">
        <v>0</v>
      </c>
      <c r="I19" s="16">
        <v>0</v>
      </c>
      <c r="J19" s="16">
        <v>1692.35</v>
      </c>
      <c r="K19" s="16">
        <v>0</v>
      </c>
      <c r="L19" s="16">
        <v>0</v>
      </c>
      <c r="M19" s="16">
        <v>2946.35</v>
      </c>
      <c r="N19" s="16">
        <f t="shared" si="0"/>
        <v>11812.9</v>
      </c>
    </row>
    <row r="20" spans="1:14" ht="12.75">
      <c r="A20" t="s">
        <v>23</v>
      </c>
      <c r="B20" s="16">
        <v>0</v>
      </c>
      <c r="C20" s="16">
        <v>0</v>
      </c>
      <c r="D20" s="16">
        <v>17364.6</v>
      </c>
      <c r="E20" s="16">
        <v>0</v>
      </c>
      <c r="F20" s="16">
        <v>0</v>
      </c>
      <c r="G20" s="5">
        <v>8329.2</v>
      </c>
      <c r="H20" s="16">
        <v>0</v>
      </c>
      <c r="I20" s="16">
        <v>-200</v>
      </c>
      <c r="J20" s="16">
        <v>5060</v>
      </c>
      <c r="K20" s="16">
        <v>0</v>
      </c>
      <c r="L20" s="16">
        <v>0</v>
      </c>
      <c r="M20" s="16">
        <v>11238.7</v>
      </c>
      <c r="N20" s="16">
        <f t="shared" si="0"/>
        <v>41792.5</v>
      </c>
    </row>
    <row r="21" spans="1:14" ht="12.75">
      <c r="A21" t="s">
        <v>24</v>
      </c>
      <c r="B21" s="16">
        <v>280802.5</v>
      </c>
      <c r="C21" s="16">
        <v>302258.55</v>
      </c>
      <c r="D21" s="16">
        <v>70035.9</v>
      </c>
      <c r="E21" s="16">
        <v>265244.1</v>
      </c>
      <c r="F21" s="16">
        <v>211551.7</v>
      </c>
      <c r="G21" s="5">
        <v>226462.5</v>
      </c>
      <c r="H21" s="16">
        <v>177448.7</v>
      </c>
      <c r="I21" s="16">
        <v>165439.75</v>
      </c>
      <c r="J21" s="16">
        <v>277354</v>
      </c>
      <c r="K21" s="16">
        <v>281975.1</v>
      </c>
      <c r="L21" s="16">
        <v>227185.2</v>
      </c>
      <c r="M21" s="16">
        <v>281643.45</v>
      </c>
      <c r="N21" s="16">
        <f t="shared" si="0"/>
        <v>2767401.45</v>
      </c>
    </row>
    <row r="22" spans="1:14" ht="12.75">
      <c r="A22" t="s">
        <v>25</v>
      </c>
      <c r="B22" s="16">
        <v>0</v>
      </c>
      <c r="C22" s="16">
        <v>0</v>
      </c>
      <c r="D22" s="16">
        <v>4580.4</v>
      </c>
      <c r="E22" s="16">
        <v>0</v>
      </c>
      <c r="F22" s="16">
        <v>0</v>
      </c>
      <c r="G22" s="72">
        <v>5264.05</v>
      </c>
      <c r="H22" s="16">
        <v>0</v>
      </c>
      <c r="I22" s="16">
        <v>0</v>
      </c>
      <c r="J22" s="16">
        <v>2466.2</v>
      </c>
      <c r="K22" s="16">
        <v>0</v>
      </c>
      <c r="L22" s="16">
        <v>0</v>
      </c>
      <c r="M22" s="16">
        <v>9710.8</v>
      </c>
      <c r="N22" s="16">
        <f t="shared" si="0"/>
        <v>22021.45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3.5" thickBot="1">
      <c r="A24" t="s">
        <v>8</v>
      </c>
      <c r="B24" s="33">
        <f>SUM(B6:B23)</f>
        <v>335880.5</v>
      </c>
      <c r="C24" s="33">
        <f aca="true" t="shared" si="1" ref="C24:M24">SUM(C6:C23)</f>
        <v>354439.27</v>
      </c>
      <c r="D24" s="33">
        <f t="shared" si="1"/>
        <v>5417315.030000001</v>
      </c>
      <c r="E24" s="33">
        <f t="shared" si="1"/>
        <v>316426.85</v>
      </c>
      <c r="F24" s="33">
        <f t="shared" si="1"/>
        <v>257022.57</v>
      </c>
      <c r="G24" s="33">
        <f t="shared" si="1"/>
        <v>5372576.409999999</v>
      </c>
      <c r="H24" s="33">
        <f t="shared" si="1"/>
        <v>213101.35</v>
      </c>
      <c r="I24" s="33">
        <f t="shared" si="1"/>
        <v>192569.8</v>
      </c>
      <c r="J24" s="33">
        <f t="shared" si="1"/>
        <v>4417988.78</v>
      </c>
      <c r="K24" s="33">
        <f t="shared" si="1"/>
        <v>329630.94999999995</v>
      </c>
      <c r="L24" s="33">
        <f t="shared" si="1"/>
        <v>286179.30000000005</v>
      </c>
      <c r="M24" s="33">
        <f t="shared" si="1"/>
        <v>5292002.9399999995</v>
      </c>
      <c r="N24" s="33">
        <f>SUM(N6:N22)</f>
        <v>22785133.749999996</v>
      </c>
    </row>
    <row r="25" spans="2:14" ht="13.5" thickTop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2:14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39" ht="12.75">
      <c r="A39" t="str">
        <f ca="1">CELL("filename")</f>
        <v>S:\Div - Adm Svc\Distribution &amp; Statistics\Distributions\WEB\[Consolidated_Tax_10.xls]SUMMARY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selection activeCell="B3" sqref="B3"/>
    </sheetView>
  </sheetViews>
  <sheetFormatPr defaultColWidth="9.140625" defaultRowHeight="12.75"/>
  <cols>
    <col min="1" max="1" width="14.140625" style="0" customWidth="1"/>
    <col min="2" max="12" width="14.00390625" style="0" bestFit="1" customWidth="1"/>
    <col min="13" max="13" width="13.8515625" style="0" bestFit="1" customWidth="1"/>
    <col min="14" max="14" width="15.00390625" style="0" bestFit="1" customWidth="1"/>
  </cols>
  <sheetData>
    <row r="2" ht="20.25">
      <c r="A2" s="39" t="s">
        <v>260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6" spans="1:14" ht="12.75">
      <c r="A6" t="s">
        <v>9</v>
      </c>
      <c r="B6" s="16">
        <v>204691.04</v>
      </c>
      <c r="C6" s="16">
        <v>211607.41</v>
      </c>
      <c r="D6" s="16">
        <v>213853.62</v>
      </c>
      <c r="E6" s="16">
        <v>181967.12</v>
      </c>
      <c r="F6" s="16">
        <v>166238.76</v>
      </c>
      <c r="G6" s="16">
        <v>169493.64</v>
      </c>
      <c r="H6" s="16">
        <v>155254.45</v>
      </c>
      <c r="I6" s="16">
        <v>141571.66</v>
      </c>
      <c r="J6" s="16">
        <v>183395.11</v>
      </c>
      <c r="K6" s="16">
        <v>165093.33</v>
      </c>
      <c r="L6" s="16">
        <v>174480.34</v>
      </c>
      <c r="M6" s="16">
        <v>188874.76</v>
      </c>
      <c r="N6" s="16">
        <f>SUM(B6:M6)</f>
        <v>2156521.24</v>
      </c>
    </row>
    <row r="7" spans="1:14" ht="12.75">
      <c r="A7" t="s">
        <v>10</v>
      </c>
      <c r="B7" s="16">
        <v>95231.79</v>
      </c>
      <c r="C7" s="16">
        <v>108605.83</v>
      </c>
      <c r="D7" s="16">
        <v>118509.54</v>
      </c>
      <c r="E7" s="16">
        <v>87343.47</v>
      </c>
      <c r="F7" s="16">
        <v>85091.73</v>
      </c>
      <c r="G7" s="16">
        <v>91990.96</v>
      </c>
      <c r="H7" s="16">
        <v>116682.01</v>
      </c>
      <c r="I7" s="16">
        <v>84809.17</v>
      </c>
      <c r="J7" s="16">
        <v>109389.22</v>
      </c>
      <c r="K7" s="16">
        <v>86607.95</v>
      </c>
      <c r="L7" s="16">
        <v>116126.09</v>
      </c>
      <c r="M7" s="16">
        <v>185065.6</v>
      </c>
      <c r="N7" s="16">
        <f aca="true" t="shared" si="0" ref="N7:N22">SUM(B7:M7)</f>
        <v>1285453.36</v>
      </c>
    </row>
    <row r="8" spans="1:14" ht="12.75">
      <c r="A8" t="s">
        <v>11</v>
      </c>
      <c r="B8" s="16">
        <v>7891261.53</v>
      </c>
      <c r="C8" s="16">
        <v>7782600.49</v>
      </c>
      <c r="D8" s="16">
        <v>8486488.02</v>
      </c>
      <c r="E8" s="16">
        <v>7177493.99</v>
      </c>
      <c r="F8" s="16">
        <v>6575785.43</v>
      </c>
      <c r="G8" s="16">
        <v>7734144.61</v>
      </c>
      <c r="H8" s="16">
        <v>6737907.04</v>
      </c>
      <c r="I8" s="16">
        <v>6257739.92</v>
      </c>
      <c r="J8" s="16">
        <v>7773728.74</v>
      </c>
      <c r="K8" s="16">
        <v>6870006.66</v>
      </c>
      <c r="L8" s="16">
        <v>6983147.64</v>
      </c>
      <c r="M8" s="16">
        <v>7382207.03</v>
      </c>
      <c r="N8" s="16">
        <f t="shared" si="0"/>
        <v>87652511.10000001</v>
      </c>
    </row>
    <row r="9" spans="1:14" ht="12.75">
      <c r="A9" t="s">
        <v>12</v>
      </c>
      <c r="B9" s="16">
        <v>200522.4</v>
      </c>
      <c r="C9" s="16">
        <v>209702.36</v>
      </c>
      <c r="D9" s="16">
        <v>224407.65</v>
      </c>
      <c r="E9" s="16">
        <v>192578.15</v>
      </c>
      <c r="F9" s="16">
        <v>169282.58</v>
      </c>
      <c r="G9" s="16">
        <v>175744.68</v>
      </c>
      <c r="H9" s="16">
        <v>172185.41</v>
      </c>
      <c r="I9" s="16">
        <v>155335.34</v>
      </c>
      <c r="J9" s="16">
        <v>184116.12</v>
      </c>
      <c r="K9" s="16">
        <v>175871.57</v>
      </c>
      <c r="L9" s="16">
        <v>184737.8</v>
      </c>
      <c r="M9" s="16">
        <v>192463.79</v>
      </c>
      <c r="N9" s="16">
        <f t="shared" si="0"/>
        <v>2236947.85</v>
      </c>
    </row>
    <row r="10" spans="1:14" ht="12.75">
      <c r="A10" t="s">
        <v>13</v>
      </c>
      <c r="B10" s="16">
        <v>265897.84</v>
      </c>
      <c r="C10" s="16">
        <v>287338.8</v>
      </c>
      <c r="D10" s="16">
        <v>349582.25</v>
      </c>
      <c r="E10" s="16">
        <v>250619.1</v>
      </c>
      <c r="F10" s="16">
        <v>245968.5</v>
      </c>
      <c r="G10" s="16">
        <v>275520.45</v>
      </c>
      <c r="H10" s="16">
        <v>327245</v>
      </c>
      <c r="I10" s="16">
        <v>232319.07</v>
      </c>
      <c r="J10" s="16">
        <v>318015.33</v>
      </c>
      <c r="K10" s="16">
        <v>272711.32</v>
      </c>
      <c r="L10" s="16">
        <v>359708.96</v>
      </c>
      <c r="M10" s="16">
        <v>325324.02</v>
      </c>
      <c r="N10" s="16">
        <f t="shared" si="0"/>
        <v>3510250.6399999997</v>
      </c>
    </row>
    <row r="11" spans="1:14" ht="12.75">
      <c r="A11" t="s">
        <v>14</v>
      </c>
      <c r="B11" s="16">
        <v>3795.02</v>
      </c>
      <c r="C11" s="16">
        <v>9763.19</v>
      </c>
      <c r="D11" s="16">
        <v>11938.91</v>
      </c>
      <c r="E11" s="16">
        <v>5404.71</v>
      </c>
      <c r="F11" s="16">
        <v>10167.07</v>
      </c>
      <c r="G11" s="16">
        <v>14721.9</v>
      </c>
      <c r="H11" s="16">
        <v>27724.43</v>
      </c>
      <c r="I11" s="16">
        <v>10818.21</v>
      </c>
      <c r="J11" s="16">
        <v>11919.82</v>
      </c>
      <c r="K11" s="16">
        <v>3405</v>
      </c>
      <c r="L11" s="16">
        <v>20323.18</v>
      </c>
      <c r="M11" s="16">
        <v>9915.49</v>
      </c>
      <c r="N11" s="16">
        <f t="shared" si="0"/>
        <v>139896.93</v>
      </c>
    </row>
    <row r="12" spans="1:14" ht="12.75">
      <c r="A12" t="s">
        <v>15</v>
      </c>
      <c r="B12" s="16">
        <v>9142.9</v>
      </c>
      <c r="C12" s="16">
        <v>17475.96</v>
      </c>
      <c r="D12" s="16">
        <v>20172.91</v>
      </c>
      <c r="E12" s="16">
        <v>10130.3</v>
      </c>
      <c r="F12" s="16">
        <v>16952.64</v>
      </c>
      <c r="G12" s="16">
        <v>22371.25</v>
      </c>
      <c r="H12" s="16">
        <v>38863.94</v>
      </c>
      <c r="I12" s="16">
        <v>16397.01</v>
      </c>
      <c r="J12" s="16">
        <v>17967.29</v>
      </c>
      <c r="K12" s="16">
        <v>8718.91</v>
      </c>
      <c r="L12" s="16">
        <v>30019.87</v>
      </c>
      <c r="M12" s="16">
        <v>17614.76</v>
      </c>
      <c r="N12" s="16">
        <f t="shared" si="0"/>
        <v>225827.74000000005</v>
      </c>
    </row>
    <row r="13" spans="1:14" ht="12.75">
      <c r="A13" t="s">
        <v>16</v>
      </c>
      <c r="B13" s="16">
        <v>100494.9</v>
      </c>
      <c r="C13" s="16">
        <v>110202.74</v>
      </c>
      <c r="D13" s="16">
        <v>128298.54</v>
      </c>
      <c r="E13" s="16">
        <v>90426.55</v>
      </c>
      <c r="F13" s="16">
        <v>97084.22</v>
      </c>
      <c r="G13" s="16">
        <v>115959.86</v>
      </c>
      <c r="H13" s="16">
        <v>156804.39</v>
      </c>
      <c r="I13" s="16">
        <v>90200.07</v>
      </c>
      <c r="J13" s="16">
        <v>121578.66</v>
      </c>
      <c r="K13" s="16">
        <v>91242.65</v>
      </c>
      <c r="L13" s="16">
        <v>149719.63</v>
      </c>
      <c r="M13" s="16">
        <v>113153.26</v>
      </c>
      <c r="N13" s="16">
        <f t="shared" si="0"/>
        <v>1365165.47</v>
      </c>
    </row>
    <row r="14" spans="1:14" ht="12.75">
      <c r="A14" t="s">
        <v>17</v>
      </c>
      <c r="B14" s="16">
        <v>39319</v>
      </c>
      <c r="C14" s="16">
        <v>51720.27</v>
      </c>
      <c r="D14" s="16">
        <v>58620.16</v>
      </c>
      <c r="E14" s="16">
        <v>33685.69</v>
      </c>
      <c r="F14" s="16">
        <v>41891.98</v>
      </c>
      <c r="G14" s="16">
        <v>60594.22</v>
      </c>
      <c r="H14" s="16">
        <v>72759.66</v>
      </c>
      <c r="I14" s="16">
        <v>42046.8</v>
      </c>
      <c r="J14" s="16">
        <v>60675.92</v>
      </c>
      <c r="K14" s="16">
        <v>38540.41</v>
      </c>
      <c r="L14" s="16">
        <v>67699.61</v>
      </c>
      <c r="M14" s="16">
        <v>238706.09</v>
      </c>
      <c r="N14" s="16">
        <f t="shared" si="0"/>
        <v>806259.8099999999</v>
      </c>
    </row>
    <row r="15" spans="1:14" ht="12.75">
      <c r="A15" t="s">
        <v>18</v>
      </c>
      <c r="B15" s="16">
        <v>25232.15</v>
      </c>
      <c r="C15" s="16">
        <v>33029.89</v>
      </c>
      <c r="D15" s="16">
        <v>34019.65</v>
      </c>
      <c r="E15" s="16">
        <v>23310.72</v>
      </c>
      <c r="F15" s="16">
        <v>31696.83</v>
      </c>
      <c r="G15" s="16">
        <v>37455.78</v>
      </c>
      <c r="H15" s="16">
        <v>55305.12</v>
      </c>
      <c r="I15" s="16">
        <v>29474.8</v>
      </c>
      <c r="J15" s="16">
        <v>34543.93</v>
      </c>
      <c r="K15" s="16">
        <v>20890.56</v>
      </c>
      <c r="L15" s="16">
        <v>45391.81</v>
      </c>
      <c r="M15" s="16">
        <v>30470.15</v>
      </c>
      <c r="N15" s="16">
        <f t="shared" si="0"/>
        <v>400821.39</v>
      </c>
    </row>
    <row r="16" spans="1:14" ht="12.75">
      <c r="A16" t="s">
        <v>19</v>
      </c>
      <c r="B16" s="16">
        <v>227155.71</v>
      </c>
      <c r="C16" s="16">
        <v>227124.15</v>
      </c>
      <c r="D16" s="16">
        <v>245988.87</v>
      </c>
      <c r="E16" s="16">
        <v>200416.15</v>
      </c>
      <c r="F16" s="16">
        <v>181620.26</v>
      </c>
      <c r="G16" s="16">
        <v>188313.5</v>
      </c>
      <c r="H16" s="16">
        <v>197530.03</v>
      </c>
      <c r="I16" s="16">
        <v>172738.44</v>
      </c>
      <c r="J16" s="16">
        <v>207466.88</v>
      </c>
      <c r="K16" s="16">
        <v>183149.89</v>
      </c>
      <c r="L16" s="16">
        <v>204996.74</v>
      </c>
      <c r="M16" s="16">
        <v>209808.87</v>
      </c>
      <c r="N16" s="16">
        <f t="shared" si="0"/>
        <v>2446309.49</v>
      </c>
    </row>
    <row r="17" spans="1:14" ht="12.75">
      <c r="A17" t="s">
        <v>20</v>
      </c>
      <c r="B17" s="16">
        <v>20206.25</v>
      </c>
      <c r="C17" s="16">
        <v>26408.22</v>
      </c>
      <c r="D17" s="16">
        <v>32838.96</v>
      </c>
      <c r="E17" s="16">
        <v>24234.36</v>
      </c>
      <c r="F17" s="16">
        <v>25676.13</v>
      </c>
      <c r="G17" s="16">
        <v>29328.36</v>
      </c>
      <c r="H17" s="16">
        <v>45543.53</v>
      </c>
      <c r="I17" s="16">
        <v>23236.91</v>
      </c>
      <c r="J17" s="16">
        <v>30503.32</v>
      </c>
      <c r="K17" s="16">
        <v>21515.65</v>
      </c>
      <c r="L17" s="16">
        <v>40658.65</v>
      </c>
      <c r="M17" s="16">
        <v>29586.05</v>
      </c>
      <c r="N17" s="16">
        <f t="shared" si="0"/>
        <v>349736.39</v>
      </c>
    </row>
    <row r="18" spans="1:14" ht="12.75">
      <c r="A18" t="s">
        <v>21</v>
      </c>
      <c r="B18" s="16">
        <v>203640.01</v>
      </c>
      <c r="C18" s="16">
        <v>219164.51</v>
      </c>
      <c r="D18" s="16">
        <v>230015.54</v>
      </c>
      <c r="E18" s="16">
        <v>195052.16</v>
      </c>
      <c r="F18" s="16">
        <v>187547.94</v>
      </c>
      <c r="G18" s="16">
        <v>212374.93</v>
      </c>
      <c r="H18" s="16">
        <v>210463.81</v>
      </c>
      <c r="I18" s="16">
        <v>175722.01</v>
      </c>
      <c r="J18" s="16">
        <v>225007.1</v>
      </c>
      <c r="K18" s="16">
        <v>187692.29</v>
      </c>
      <c r="L18" s="16">
        <v>202612.15</v>
      </c>
      <c r="M18" s="16">
        <v>204304.67</v>
      </c>
      <c r="N18" s="16">
        <f t="shared" si="0"/>
        <v>2453597.12</v>
      </c>
    </row>
    <row r="19" spans="1:14" ht="12.75">
      <c r="A19" t="s">
        <v>22</v>
      </c>
      <c r="B19" s="16">
        <v>18736.7</v>
      </c>
      <c r="C19" s="16">
        <v>31401.6</v>
      </c>
      <c r="D19" s="16">
        <v>37756.69</v>
      </c>
      <c r="E19" s="16">
        <v>15579.41</v>
      </c>
      <c r="F19" s="16">
        <v>33778.21</v>
      </c>
      <c r="G19" s="16">
        <v>53703.46</v>
      </c>
      <c r="H19" s="16">
        <v>76655</v>
      </c>
      <c r="I19" s="16">
        <v>34621.83</v>
      </c>
      <c r="J19" s="16">
        <v>41742.9</v>
      </c>
      <c r="K19" s="16">
        <v>15199.29</v>
      </c>
      <c r="L19" s="16">
        <v>63243.5</v>
      </c>
      <c r="M19" s="16">
        <v>33239.26</v>
      </c>
      <c r="N19" s="16">
        <f t="shared" si="0"/>
        <v>455657.85000000003</v>
      </c>
    </row>
    <row r="20" spans="1:14" ht="12.75">
      <c r="A20" t="s">
        <v>23</v>
      </c>
      <c r="B20" s="16">
        <v>23833.88</v>
      </c>
      <c r="C20" s="16">
        <v>24173.04</v>
      </c>
      <c r="D20" s="16">
        <v>29812.17</v>
      </c>
      <c r="E20" s="16">
        <v>23349.82</v>
      </c>
      <c r="F20" s="16">
        <v>21910.2</v>
      </c>
      <c r="G20" s="16">
        <v>22606.63</v>
      </c>
      <c r="H20" s="16">
        <v>20593.95</v>
      </c>
      <c r="I20" s="16">
        <v>19026.5</v>
      </c>
      <c r="J20" s="16">
        <v>26604.11</v>
      </c>
      <c r="K20" s="16">
        <v>24160.08</v>
      </c>
      <c r="L20" s="16">
        <v>25775.66</v>
      </c>
      <c r="M20" s="16">
        <v>26447.79</v>
      </c>
      <c r="N20" s="16">
        <f t="shared" si="0"/>
        <v>288293.83</v>
      </c>
    </row>
    <row r="21" spans="1:14" ht="12.75">
      <c r="A21" t="s">
        <v>24</v>
      </c>
      <c r="B21" s="16">
        <v>1865712.37</v>
      </c>
      <c r="C21" s="16">
        <v>1969955.47</v>
      </c>
      <c r="D21" s="16">
        <v>2058938.94</v>
      </c>
      <c r="E21" s="16">
        <v>1661817.99</v>
      </c>
      <c r="F21" s="16">
        <v>1652680.69</v>
      </c>
      <c r="G21" s="16">
        <v>1726317.98</v>
      </c>
      <c r="H21" s="16">
        <v>1701394.97</v>
      </c>
      <c r="I21" s="16">
        <v>1494592.05</v>
      </c>
      <c r="J21" s="16">
        <v>1760263.96</v>
      </c>
      <c r="K21" s="16">
        <v>1546556.4</v>
      </c>
      <c r="L21" s="16">
        <v>1759167.82</v>
      </c>
      <c r="M21" s="16">
        <v>1863070.37</v>
      </c>
      <c r="N21" s="16">
        <f t="shared" si="0"/>
        <v>21060469.01</v>
      </c>
    </row>
    <row r="22" spans="1:14" ht="12.75">
      <c r="A22" t="s">
        <v>25</v>
      </c>
      <c r="B22" s="37">
        <v>46871.35</v>
      </c>
      <c r="C22" s="37">
        <v>63943.61</v>
      </c>
      <c r="D22" s="37">
        <v>73877.07</v>
      </c>
      <c r="E22" s="37">
        <v>41544.92</v>
      </c>
      <c r="F22" s="37">
        <v>54891.06</v>
      </c>
      <c r="G22" s="37">
        <v>73694.71</v>
      </c>
      <c r="H22" s="37">
        <v>100502.08</v>
      </c>
      <c r="I22" s="37">
        <v>55653.33</v>
      </c>
      <c r="J22" s="37">
        <v>70896.33</v>
      </c>
      <c r="K22" s="37">
        <v>43311.22</v>
      </c>
      <c r="L22" s="37">
        <v>89919.19</v>
      </c>
      <c r="M22" s="37">
        <v>63109.19</v>
      </c>
      <c r="N22" s="37">
        <f t="shared" si="0"/>
        <v>778214.06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8</v>
      </c>
      <c r="B24" s="16">
        <f>SUM(B6:B23)</f>
        <v>11241744.840000002</v>
      </c>
      <c r="C24" s="16">
        <f aca="true" t="shared" si="1" ref="C24:M24">SUM(C6:C23)</f>
        <v>11384217.540000001</v>
      </c>
      <c r="D24" s="16">
        <f t="shared" si="1"/>
        <v>12355119.489999998</v>
      </c>
      <c r="E24" s="16">
        <f t="shared" si="1"/>
        <v>10214954.610000001</v>
      </c>
      <c r="F24" s="16">
        <f t="shared" si="1"/>
        <v>9598264.23</v>
      </c>
      <c r="G24" s="16">
        <f t="shared" si="1"/>
        <v>11004336.920000002</v>
      </c>
      <c r="H24" s="16">
        <f t="shared" si="1"/>
        <v>10213414.82</v>
      </c>
      <c r="I24" s="16">
        <f t="shared" si="1"/>
        <v>9036303.120000001</v>
      </c>
      <c r="J24" s="16">
        <f t="shared" si="1"/>
        <v>11177814.74</v>
      </c>
      <c r="K24" s="16">
        <f t="shared" si="1"/>
        <v>9754673.180000002</v>
      </c>
      <c r="L24" s="16">
        <f t="shared" si="1"/>
        <v>10517728.639999999</v>
      </c>
      <c r="M24" s="16">
        <f t="shared" si="1"/>
        <v>11113361.15</v>
      </c>
      <c r="N24" s="16">
        <f>SUM(N6:N22)</f>
        <v>127611933.28</v>
      </c>
    </row>
    <row r="25" spans="2:14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39" ht="12.75">
      <c r="A39" t="str">
        <f ca="1">CELL("filename")</f>
        <v>S:\Div - Adm Svc\Distribution &amp; Statistics\Distributions\WEB\[Consolidated_Tax_10.xls]SUMMARY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40" customWidth="1"/>
    <col min="2" max="4" width="13.421875" style="41" bestFit="1" customWidth="1"/>
    <col min="5" max="5" width="13.57421875" style="40" bestFit="1" customWidth="1"/>
    <col min="6" max="6" width="13.57421875" style="41" bestFit="1" customWidth="1"/>
    <col min="7" max="7" width="13.57421875" style="40" bestFit="1" customWidth="1"/>
    <col min="8" max="8" width="13.57421875" style="41" bestFit="1" customWidth="1"/>
    <col min="9" max="9" width="13.57421875" style="40" bestFit="1" customWidth="1"/>
    <col min="10" max="10" width="13.57421875" style="41" bestFit="1" customWidth="1"/>
    <col min="11" max="11" width="13.421875" style="41" bestFit="1" customWidth="1"/>
    <col min="12" max="12" width="13.57421875" style="41" bestFit="1" customWidth="1"/>
    <col min="13" max="13" width="13.57421875" style="40" bestFit="1" customWidth="1"/>
    <col min="14" max="14" width="16.00390625" style="40" bestFit="1" customWidth="1"/>
    <col min="15" max="15" width="13.57421875" style="40" bestFit="1" customWidth="1"/>
    <col min="16" max="16384" width="9.140625" style="40" customWidth="1"/>
  </cols>
  <sheetData>
    <row r="1" ht="12">
      <c r="N1" s="42" t="s">
        <v>38</v>
      </c>
    </row>
    <row r="2" spans="1:14" ht="12">
      <c r="A2" s="43" t="s">
        <v>60</v>
      </c>
      <c r="B2" s="44" t="s">
        <v>26</v>
      </c>
      <c r="C2" s="44" t="s">
        <v>27</v>
      </c>
      <c r="D2" s="44" t="s">
        <v>28</v>
      </c>
      <c r="E2" s="44" t="s">
        <v>29</v>
      </c>
      <c r="F2" s="44" t="s">
        <v>30</v>
      </c>
      <c r="G2" s="44" t="s">
        <v>31</v>
      </c>
      <c r="H2" s="44" t="s">
        <v>32</v>
      </c>
      <c r="I2" s="44" t="s">
        <v>33</v>
      </c>
      <c r="J2" s="44" t="s">
        <v>34</v>
      </c>
      <c r="K2" s="44" t="s">
        <v>35</v>
      </c>
      <c r="L2" s="44" t="s">
        <v>36</v>
      </c>
      <c r="M2" s="44" t="s">
        <v>37</v>
      </c>
      <c r="N2" s="44" t="s">
        <v>8</v>
      </c>
    </row>
    <row r="3" ht="12">
      <c r="A3" s="45"/>
    </row>
    <row r="4" ht="12">
      <c r="A4" s="46" t="s">
        <v>61</v>
      </c>
    </row>
    <row r="5" spans="1:14" ht="12">
      <c r="A5" s="40" t="s">
        <v>9</v>
      </c>
      <c r="B5" s="47">
        <v>1588048</v>
      </c>
      <c r="C5" s="47">
        <v>1584671.85</v>
      </c>
      <c r="D5" s="47">
        <v>1500046.43</v>
      </c>
      <c r="E5" s="45">
        <v>1422530.43</v>
      </c>
      <c r="F5" s="47">
        <v>1304466.83</v>
      </c>
      <c r="G5" s="45">
        <v>1663454.94</v>
      </c>
      <c r="H5" s="47">
        <v>1180763.05</v>
      </c>
      <c r="I5" s="45">
        <v>1202389.73</v>
      </c>
      <c r="J5" s="47">
        <v>1629502.06</v>
      </c>
      <c r="K5" s="47">
        <v>1378115.48</v>
      </c>
      <c r="L5" s="47">
        <v>1437473.32</v>
      </c>
      <c r="M5" s="45">
        <v>1585906.01</v>
      </c>
      <c r="N5" s="45">
        <f>SUM(B5:M5)</f>
        <v>17477368.130000003</v>
      </c>
    </row>
    <row r="6" spans="2:14" ht="12">
      <c r="B6" s="47"/>
      <c r="C6" s="47"/>
      <c r="D6" s="47"/>
      <c r="E6" s="45"/>
      <c r="F6" s="47"/>
      <c r="G6" s="45"/>
      <c r="H6" s="47"/>
      <c r="I6" s="45"/>
      <c r="J6" s="47"/>
      <c r="K6" s="47"/>
      <c r="L6" s="47"/>
      <c r="M6" s="45"/>
      <c r="N6" s="45"/>
    </row>
    <row r="7" spans="1:14" ht="12">
      <c r="A7" s="46" t="s">
        <v>62</v>
      </c>
      <c r="B7" s="47"/>
      <c r="C7" s="47"/>
      <c r="D7" s="47"/>
      <c r="E7" s="45"/>
      <c r="F7" s="47"/>
      <c r="G7" s="45"/>
      <c r="H7" s="47"/>
      <c r="I7" s="45"/>
      <c r="J7" s="47"/>
      <c r="K7" s="47"/>
      <c r="L7" s="47"/>
      <c r="M7" s="45"/>
      <c r="N7" s="45"/>
    </row>
    <row r="8" spans="1:14" ht="12">
      <c r="A8" s="40" t="s">
        <v>63</v>
      </c>
      <c r="B8" s="47">
        <v>2057.81</v>
      </c>
      <c r="C8" s="47">
        <v>2053.43</v>
      </c>
      <c r="D8" s="47">
        <v>1943.77</v>
      </c>
      <c r="E8" s="45">
        <v>1843.33</v>
      </c>
      <c r="F8" s="47">
        <v>1690.34</v>
      </c>
      <c r="G8" s="45">
        <v>2155.52</v>
      </c>
      <c r="H8" s="47">
        <v>1530.04</v>
      </c>
      <c r="I8" s="45">
        <v>1558.07</v>
      </c>
      <c r="J8" s="47">
        <v>2111.52</v>
      </c>
      <c r="K8" s="47">
        <v>1785.77</v>
      </c>
      <c r="L8" s="47">
        <v>1862.69</v>
      </c>
      <c r="M8" s="45">
        <v>2055.03</v>
      </c>
      <c r="N8" s="45">
        <f>SUM(B8:M8)</f>
        <v>22647.32</v>
      </c>
    </row>
    <row r="9" spans="1:14" ht="12">
      <c r="A9" s="40" t="s">
        <v>64</v>
      </c>
      <c r="B9" s="47">
        <v>20756.39</v>
      </c>
      <c r="C9" s="47">
        <v>20712.27</v>
      </c>
      <c r="D9" s="47">
        <v>19606.18</v>
      </c>
      <c r="E9" s="45">
        <v>18593.02</v>
      </c>
      <c r="F9" s="47">
        <v>17049.88</v>
      </c>
      <c r="G9" s="45">
        <v>21741.99</v>
      </c>
      <c r="H9" s="47">
        <v>15433.02</v>
      </c>
      <c r="I9" s="45">
        <v>15715.69</v>
      </c>
      <c r="J9" s="47">
        <v>21298.21</v>
      </c>
      <c r="K9" s="47">
        <v>18012.5</v>
      </c>
      <c r="L9" s="47">
        <v>18788.33</v>
      </c>
      <c r="M9" s="45">
        <v>20728.4</v>
      </c>
      <c r="N9" s="45">
        <f>SUM(B9:M9)</f>
        <v>228435.87999999998</v>
      </c>
    </row>
    <row r="10" spans="2:14" ht="12">
      <c r="B10" s="47"/>
      <c r="C10" s="47"/>
      <c r="D10" s="47"/>
      <c r="E10" s="45"/>
      <c r="F10" s="47"/>
      <c r="G10" s="45"/>
      <c r="H10" s="47"/>
      <c r="I10" s="45"/>
      <c r="J10" s="47"/>
      <c r="K10" s="47"/>
      <c r="L10" s="47"/>
      <c r="M10" s="45"/>
      <c r="N10" s="45"/>
    </row>
    <row r="11" spans="1:15" ht="12">
      <c r="A11" s="48" t="s">
        <v>65</v>
      </c>
      <c r="B11" s="47">
        <v>1610862.2</v>
      </c>
      <c r="C11" s="47">
        <v>1607437.55</v>
      </c>
      <c r="D11" s="80">
        <v>1521596.38</v>
      </c>
      <c r="E11" s="45">
        <v>1442966.78</v>
      </c>
      <c r="F11" s="80">
        <v>1323207.05</v>
      </c>
      <c r="G11" s="45">
        <v>1687352.45</v>
      </c>
      <c r="H11" s="47">
        <v>1197726.11</v>
      </c>
      <c r="I11" s="45">
        <v>1219663.49</v>
      </c>
      <c r="J11" s="80">
        <v>1652911.79</v>
      </c>
      <c r="K11" s="80">
        <v>1397913.75</v>
      </c>
      <c r="L11" s="47">
        <v>1458124.34</v>
      </c>
      <c r="M11" s="45">
        <v>1608689.44</v>
      </c>
      <c r="N11" s="67">
        <f>SUM(B11:M11)</f>
        <v>17728451.330000002</v>
      </c>
      <c r="O11" s="45"/>
    </row>
    <row r="12" spans="1:14" ht="12">
      <c r="A12" s="48"/>
      <c r="B12" s="47"/>
      <c r="C12" s="47"/>
      <c r="D12" s="47"/>
      <c r="E12" s="45"/>
      <c r="F12" s="47"/>
      <c r="G12" s="45"/>
      <c r="H12" s="47"/>
      <c r="I12" s="45"/>
      <c r="J12" s="47"/>
      <c r="K12" s="47"/>
      <c r="L12" s="47"/>
      <c r="M12" s="45"/>
      <c r="N12" s="45"/>
    </row>
    <row r="13" spans="1:14" ht="12">
      <c r="A13" s="46" t="s">
        <v>66</v>
      </c>
      <c r="B13" s="47"/>
      <c r="C13" s="47"/>
      <c r="D13" s="47"/>
      <c r="E13" s="45"/>
      <c r="F13" s="47"/>
      <c r="G13" s="45"/>
      <c r="H13" s="47"/>
      <c r="I13" s="45"/>
      <c r="J13" s="47"/>
      <c r="K13" s="47"/>
      <c r="L13" s="47"/>
      <c r="M13" s="45"/>
      <c r="N13" s="45"/>
    </row>
    <row r="14" spans="1:14" ht="12">
      <c r="A14" s="46" t="s">
        <v>67</v>
      </c>
      <c r="B14" s="47"/>
      <c r="C14" s="47"/>
      <c r="D14" s="47"/>
      <c r="E14" s="45"/>
      <c r="F14" s="47"/>
      <c r="G14" s="45"/>
      <c r="H14" s="47"/>
      <c r="I14" s="45"/>
      <c r="J14" s="47"/>
      <c r="K14" s="47"/>
      <c r="L14" s="47"/>
      <c r="M14" s="45"/>
      <c r="N14" s="45"/>
    </row>
    <row r="15" spans="1:14" ht="12">
      <c r="A15" s="40" t="s">
        <v>68</v>
      </c>
      <c r="B15" s="47">
        <v>424378.24</v>
      </c>
      <c r="C15" s="47">
        <v>402297.93</v>
      </c>
      <c r="D15" s="47">
        <v>398076.73</v>
      </c>
      <c r="E15" s="45">
        <v>349192.89</v>
      </c>
      <c r="F15" s="47">
        <v>342900.97</v>
      </c>
      <c r="G15" s="45">
        <v>480247.73</v>
      </c>
      <c r="H15" s="47">
        <v>343384.34</v>
      </c>
      <c r="I15" s="45">
        <v>335059.35</v>
      </c>
      <c r="J15" s="47">
        <v>433857.27</v>
      </c>
      <c r="K15" s="47">
        <v>371812.22</v>
      </c>
      <c r="L15" s="47">
        <v>398828.91</v>
      </c>
      <c r="M15" s="45">
        <v>274564.27</v>
      </c>
      <c r="N15" s="45">
        <f aca="true" t="shared" si="0" ref="N15:N75">SUM(B15:M15)</f>
        <v>4554600.85</v>
      </c>
    </row>
    <row r="16" spans="2:14" ht="12">
      <c r="B16" s="47"/>
      <c r="C16" s="47"/>
      <c r="D16" s="47"/>
      <c r="E16" s="45"/>
      <c r="F16" s="47"/>
      <c r="G16" s="45"/>
      <c r="H16" s="47"/>
      <c r="I16" s="45"/>
      <c r="J16" s="47"/>
      <c r="K16" s="47"/>
      <c r="L16" s="47"/>
      <c r="M16" s="45"/>
      <c r="N16" s="45"/>
    </row>
    <row r="17" spans="1:14" ht="12">
      <c r="A17" s="40" t="s">
        <v>69</v>
      </c>
      <c r="B17" s="47">
        <v>121593.56</v>
      </c>
      <c r="C17" s="47">
        <v>115267.07</v>
      </c>
      <c r="D17" s="47">
        <v>114057.6</v>
      </c>
      <c r="E17" s="45">
        <v>100051.33</v>
      </c>
      <c r="F17" s="47">
        <v>98248.56</v>
      </c>
      <c r="G17" s="45">
        <v>137601.38</v>
      </c>
      <c r="H17" s="47">
        <v>98387.05</v>
      </c>
      <c r="I17" s="45">
        <v>96001.76</v>
      </c>
      <c r="J17" s="47">
        <v>124309.51</v>
      </c>
      <c r="K17" s="47">
        <v>106532.25</v>
      </c>
      <c r="L17" s="47">
        <v>114273.12</v>
      </c>
      <c r="M17" s="45">
        <v>78668.61</v>
      </c>
      <c r="N17" s="45">
        <f t="shared" si="0"/>
        <v>1304991.8</v>
      </c>
    </row>
    <row r="18" spans="2:14" ht="12">
      <c r="B18" s="47"/>
      <c r="C18" s="47"/>
      <c r="D18" s="47"/>
      <c r="E18" s="45"/>
      <c r="F18" s="47"/>
      <c r="G18" s="45"/>
      <c r="H18" s="47"/>
      <c r="I18" s="45"/>
      <c r="J18" s="47"/>
      <c r="K18" s="47"/>
      <c r="L18" s="47"/>
      <c r="M18" s="45"/>
      <c r="N18" s="45"/>
    </row>
    <row r="19" spans="1:14" ht="12">
      <c r="A19" s="46" t="s">
        <v>62</v>
      </c>
      <c r="B19" s="47"/>
      <c r="C19" s="47"/>
      <c r="D19" s="47"/>
      <c r="E19" s="45"/>
      <c r="F19" s="47"/>
      <c r="G19" s="45"/>
      <c r="H19" s="47"/>
      <c r="I19" s="45"/>
      <c r="J19" s="47"/>
      <c r="K19" s="47"/>
      <c r="L19" s="47"/>
      <c r="M19" s="45"/>
      <c r="N19" s="45"/>
    </row>
    <row r="20" spans="1:14" ht="12">
      <c r="A20" s="40" t="s">
        <v>63</v>
      </c>
      <c r="B20" s="47">
        <v>638.26</v>
      </c>
      <c r="C20" s="47">
        <v>605.05</v>
      </c>
      <c r="D20" s="47">
        <v>598.7</v>
      </c>
      <c r="E20" s="45">
        <v>525.18</v>
      </c>
      <c r="F20" s="47">
        <v>515.72</v>
      </c>
      <c r="G20" s="45">
        <v>722.29</v>
      </c>
      <c r="H20" s="47">
        <v>516.45</v>
      </c>
      <c r="I20" s="45">
        <v>503.93</v>
      </c>
      <c r="J20" s="47">
        <v>652.52</v>
      </c>
      <c r="K20" s="47">
        <v>559.2</v>
      </c>
      <c r="L20" s="47">
        <v>599.83</v>
      </c>
      <c r="M20" s="45">
        <v>412.94</v>
      </c>
      <c r="N20" s="45">
        <f t="shared" si="0"/>
        <v>6850.07</v>
      </c>
    </row>
    <row r="21" spans="1:14" ht="12">
      <c r="A21" s="40" t="s">
        <v>70</v>
      </c>
      <c r="B21" s="47">
        <v>21226.91</v>
      </c>
      <c r="C21" s="47">
        <v>20122.48</v>
      </c>
      <c r="D21" s="47">
        <v>19911.34</v>
      </c>
      <c r="E21" s="45">
        <v>17466.23</v>
      </c>
      <c r="F21" s="47">
        <v>17151.51</v>
      </c>
      <c r="G21" s="45">
        <v>24021.44</v>
      </c>
      <c r="H21" s="47">
        <v>17175.69</v>
      </c>
      <c r="I21" s="45">
        <v>16759.28</v>
      </c>
      <c r="J21" s="47">
        <v>21701.04</v>
      </c>
      <c r="K21" s="47">
        <v>18597.62</v>
      </c>
      <c r="L21" s="47">
        <v>19948.96</v>
      </c>
      <c r="M21" s="45">
        <v>13733.39</v>
      </c>
      <c r="N21" s="45">
        <f t="shared" si="0"/>
        <v>227815.88999999996</v>
      </c>
    </row>
    <row r="22" spans="2:14" ht="12">
      <c r="B22" s="47"/>
      <c r="C22" s="47"/>
      <c r="D22" s="47"/>
      <c r="E22" s="45"/>
      <c r="F22" s="47"/>
      <c r="G22" s="45"/>
      <c r="H22" s="47"/>
      <c r="I22" s="45"/>
      <c r="J22" s="47"/>
      <c r="K22" s="47"/>
      <c r="L22" s="47"/>
      <c r="M22" s="45"/>
      <c r="N22" s="45"/>
    </row>
    <row r="23" spans="1:14" ht="12">
      <c r="A23" s="48" t="s">
        <v>71</v>
      </c>
      <c r="B23" s="47">
        <v>567836.97</v>
      </c>
      <c r="C23" s="47">
        <v>538292.53</v>
      </c>
      <c r="D23" s="47">
        <v>532644.37</v>
      </c>
      <c r="E23" s="45">
        <v>467235.63</v>
      </c>
      <c r="F23" s="47">
        <v>458816.76</v>
      </c>
      <c r="G23" s="45">
        <v>642592.84</v>
      </c>
      <c r="H23" s="47">
        <v>459463.53</v>
      </c>
      <c r="I23" s="45">
        <v>448324.32</v>
      </c>
      <c r="J23" s="47">
        <v>580520.34</v>
      </c>
      <c r="K23" s="47">
        <v>497501.29</v>
      </c>
      <c r="L23" s="47">
        <v>533650.82</v>
      </c>
      <c r="M23" s="45">
        <v>367379.21</v>
      </c>
      <c r="N23" s="67">
        <f t="shared" si="0"/>
        <v>6094258.61</v>
      </c>
    </row>
    <row r="24" spans="1:14" ht="12">
      <c r="A24" s="49"/>
      <c r="B24" s="47"/>
      <c r="C24" s="47"/>
      <c r="D24" s="47"/>
      <c r="E24" s="45"/>
      <c r="F24" s="47"/>
      <c r="G24" s="45"/>
      <c r="H24" s="47"/>
      <c r="I24" s="45"/>
      <c r="J24" s="47"/>
      <c r="K24" s="47"/>
      <c r="L24" s="47"/>
      <c r="M24" s="45"/>
      <c r="N24" s="45"/>
    </row>
    <row r="25" spans="1:14" ht="12">
      <c r="A25" s="46" t="s">
        <v>72</v>
      </c>
      <c r="B25" s="47"/>
      <c r="C25" s="47"/>
      <c r="D25" s="47"/>
      <c r="E25" s="45"/>
      <c r="F25" s="47"/>
      <c r="G25" s="45"/>
      <c r="H25" s="47"/>
      <c r="I25" s="45"/>
      <c r="J25" s="47"/>
      <c r="K25" s="47"/>
      <c r="L25" s="47"/>
      <c r="M25" s="45"/>
      <c r="N25" s="45"/>
    </row>
    <row r="26" spans="1:14" ht="12">
      <c r="A26" s="46" t="s">
        <v>73</v>
      </c>
      <c r="B26" s="47"/>
      <c r="C26" s="47"/>
      <c r="D26" s="47"/>
      <c r="E26" s="45"/>
      <c r="F26" s="47"/>
      <c r="G26" s="45"/>
      <c r="H26" s="47"/>
      <c r="I26" s="45"/>
      <c r="J26" s="47"/>
      <c r="K26" s="47"/>
      <c r="L26" s="47"/>
      <c r="M26" s="45"/>
      <c r="N26" s="45"/>
    </row>
    <row r="27" spans="1:14" ht="12">
      <c r="A27" s="40" t="s">
        <v>74</v>
      </c>
      <c r="B27" s="47">
        <v>862.17</v>
      </c>
      <c r="C27" s="47">
        <v>862.17</v>
      </c>
      <c r="D27" s="47">
        <v>862.17</v>
      </c>
      <c r="E27" s="45">
        <v>862.17</v>
      </c>
      <c r="F27" s="47">
        <v>862.17</v>
      </c>
      <c r="G27" s="45">
        <v>862.17</v>
      </c>
      <c r="H27" s="47">
        <v>862.17</v>
      </c>
      <c r="I27" s="45">
        <v>862.17</v>
      </c>
      <c r="J27" s="47">
        <v>862.17</v>
      </c>
      <c r="K27" s="47">
        <v>862.17</v>
      </c>
      <c r="L27" s="47">
        <v>862.17</v>
      </c>
      <c r="M27" s="45">
        <v>862.17</v>
      </c>
      <c r="N27" s="45">
        <f t="shared" si="0"/>
        <v>10346.039999999999</v>
      </c>
    </row>
    <row r="28" spans="1:14" ht="12">
      <c r="A28" s="46" t="s">
        <v>67</v>
      </c>
      <c r="B28" s="47"/>
      <c r="C28" s="47"/>
      <c r="D28" s="47"/>
      <c r="E28" s="45"/>
      <c r="F28" s="47"/>
      <c r="G28" s="45"/>
      <c r="H28" s="47"/>
      <c r="I28" s="45"/>
      <c r="J28" s="47"/>
      <c r="K28" s="47"/>
      <c r="L28" s="47"/>
      <c r="M28" s="45"/>
      <c r="N28" s="45"/>
    </row>
    <row r="29" spans="1:14" ht="12">
      <c r="A29" s="40" t="s">
        <v>75</v>
      </c>
      <c r="B29" s="47">
        <v>19640611.878333338</v>
      </c>
      <c r="C29" s="47">
        <v>19730049.888333324</v>
      </c>
      <c r="D29" s="47">
        <v>22254422.179999992</v>
      </c>
      <c r="E29" s="45">
        <v>19691356.310000017</v>
      </c>
      <c r="F29" s="47">
        <v>19154363.18</v>
      </c>
      <c r="G29" s="45">
        <v>25421523.44000002</v>
      </c>
      <c r="H29" s="47">
        <v>18114148.929999996</v>
      </c>
      <c r="I29" s="45">
        <v>18024715.51</v>
      </c>
      <c r="J29" s="47">
        <v>22984758.11</v>
      </c>
      <c r="K29" s="47">
        <v>21243497.860000003</v>
      </c>
      <c r="L29" s="47">
        <v>20357013.74</v>
      </c>
      <c r="M29" s="45">
        <v>22767976.900000006</v>
      </c>
      <c r="N29" s="45">
        <f t="shared" si="0"/>
        <v>249384437.9266667</v>
      </c>
    </row>
    <row r="30" spans="2:14" ht="12">
      <c r="B30" s="47"/>
      <c r="C30" s="47"/>
      <c r="D30" s="47"/>
      <c r="E30" s="45"/>
      <c r="F30" s="47"/>
      <c r="G30" s="45"/>
      <c r="H30" s="47"/>
      <c r="I30" s="45"/>
      <c r="J30" s="47"/>
      <c r="K30" s="47"/>
      <c r="L30" s="47"/>
      <c r="M30" s="45"/>
      <c r="N30" s="45"/>
    </row>
    <row r="31" spans="1:14" ht="12">
      <c r="A31" s="40" t="s">
        <v>76</v>
      </c>
      <c r="B31" s="47">
        <v>602317.01</v>
      </c>
      <c r="C31" s="47">
        <v>605059.8</v>
      </c>
      <c r="D31" s="47">
        <v>682474.51</v>
      </c>
      <c r="E31" s="45">
        <v>603873.19</v>
      </c>
      <c r="F31" s="47">
        <v>587405.26</v>
      </c>
      <c r="G31" s="45">
        <v>762143.91</v>
      </c>
      <c r="H31" s="47">
        <v>555505.1</v>
      </c>
      <c r="I31" s="45">
        <v>552762.45</v>
      </c>
      <c r="J31" s="47">
        <v>704871.67</v>
      </c>
      <c r="K31" s="47">
        <v>651472.58</v>
      </c>
      <c r="L31" s="47">
        <v>624286.85</v>
      </c>
      <c r="M31" s="45">
        <v>698223.66</v>
      </c>
      <c r="N31" s="45">
        <f t="shared" si="0"/>
        <v>7630395.989999999</v>
      </c>
    </row>
    <row r="32" spans="1:14" ht="12">
      <c r="A32" s="40" t="s">
        <v>77</v>
      </c>
      <c r="B32" s="47">
        <v>5521719.4</v>
      </c>
      <c r="C32" s="47">
        <v>5546863.81</v>
      </c>
      <c r="D32" s="47">
        <v>6256560.41</v>
      </c>
      <c r="E32" s="45">
        <v>5535985.59</v>
      </c>
      <c r="F32" s="47">
        <v>5385016.49</v>
      </c>
      <c r="G32" s="45">
        <v>7146319.83</v>
      </c>
      <c r="H32" s="47">
        <v>5092572.9</v>
      </c>
      <c r="I32" s="45">
        <v>5067429.77</v>
      </c>
      <c r="J32" s="47">
        <v>6461885.49</v>
      </c>
      <c r="K32" s="47">
        <v>5972351.33</v>
      </c>
      <c r="L32" s="47">
        <v>5723127.08</v>
      </c>
      <c r="M32" s="45">
        <v>6400940.09</v>
      </c>
      <c r="N32" s="45">
        <f t="shared" si="0"/>
        <v>70110772.19</v>
      </c>
    </row>
    <row r="33" spans="1:14" ht="12">
      <c r="A33" s="40" t="s">
        <v>78</v>
      </c>
      <c r="B33" s="47">
        <v>15894391.59</v>
      </c>
      <c r="C33" s="47">
        <v>15966770.34</v>
      </c>
      <c r="D33" s="47">
        <v>18009647.72</v>
      </c>
      <c r="E33" s="45">
        <v>15935457.13</v>
      </c>
      <c r="F33" s="47">
        <v>15500889.24</v>
      </c>
      <c r="G33" s="45">
        <v>20274078.3</v>
      </c>
      <c r="H33" s="47">
        <v>14659083.87</v>
      </c>
      <c r="I33" s="45">
        <v>14586708.82</v>
      </c>
      <c r="J33" s="47">
        <v>18600680.5</v>
      </c>
      <c r="K33" s="47">
        <v>17191545.58</v>
      </c>
      <c r="L33" s="47">
        <v>16474148.07</v>
      </c>
      <c r="M33" s="45">
        <v>18425247.82</v>
      </c>
      <c r="N33" s="45">
        <f t="shared" si="0"/>
        <v>201518648.97999996</v>
      </c>
    </row>
    <row r="34" spans="1:14" ht="12">
      <c r="A34" s="40" t="s">
        <v>79</v>
      </c>
      <c r="B34" s="47">
        <v>498407.26</v>
      </c>
      <c r="C34" s="47">
        <v>500676.88</v>
      </c>
      <c r="D34" s="47">
        <v>564736.26</v>
      </c>
      <c r="E34" s="45">
        <v>499694.97</v>
      </c>
      <c r="F34" s="47">
        <v>486068.04</v>
      </c>
      <c r="G34" s="45">
        <v>663142.86</v>
      </c>
      <c r="H34" s="47">
        <v>459671.19</v>
      </c>
      <c r="I34" s="45">
        <v>457401.69</v>
      </c>
      <c r="J34" s="47">
        <v>583269.53</v>
      </c>
      <c r="K34" s="47">
        <v>539082.68</v>
      </c>
      <c r="L34" s="47">
        <v>516586.94</v>
      </c>
      <c r="M34" s="45">
        <v>577768.41</v>
      </c>
      <c r="N34" s="45">
        <f t="shared" si="0"/>
        <v>6346506.71</v>
      </c>
    </row>
    <row r="35" spans="1:14" ht="12">
      <c r="A35" s="40" t="s">
        <v>80</v>
      </c>
      <c r="B35" s="47">
        <v>2686357.52</v>
      </c>
      <c r="C35" s="47">
        <v>2698590.46</v>
      </c>
      <c r="D35" s="47">
        <v>3043863.13</v>
      </c>
      <c r="E35" s="45">
        <v>2693298.12</v>
      </c>
      <c r="F35" s="47">
        <v>2619850.54</v>
      </c>
      <c r="G35" s="45">
        <v>3546619.48</v>
      </c>
      <c r="H35" s="47">
        <v>2477574.56</v>
      </c>
      <c r="I35" s="45">
        <v>2465342.24</v>
      </c>
      <c r="J35" s="47">
        <v>3143755.31</v>
      </c>
      <c r="K35" s="47">
        <v>2905593.3</v>
      </c>
      <c r="L35" s="47">
        <v>2784343.85</v>
      </c>
      <c r="M35" s="45">
        <v>3114104.92</v>
      </c>
      <c r="N35" s="45">
        <f t="shared" si="0"/>
        <v>34179293.43</v>
      </c>
    </row>
    <row r="36" spans="1:14" ht="12">
      <c r="A36" s="50"/>
      <c r="B36" s="47"/>
      <c r="C36" s="47"/>
      <c r="D36" s="47"/>
      <c r="E36" s="45"/>
      <c r="F36" s="47"/>
      <c r="G36" s="45"/>
      <c r="H36" s="47"/>
      <c r="I36" s="45"/>
      <c r="J36" s="47"/>
      <c r="K36" s="47"/>
      <c r="L36" s="47"/>
      <c r="M36" s="45"/>
      <c r="N36" s="45"/>
    </row>
    <row r="37" spans="1:14" ht="12">
      <c r="A37" s="40" t="s">
        <v>81</v>
      </c>
      <c r="B37" s="47">
        <v>38285.92</v>
      </c>
      <c r="C37" s="47">
        <v>38460.26</v>
      </c>
      <c r="D37" s="47">
        <v>43381.08</v>
      </c>
      <c r="E37" s="45">
        <v>38384.83</v>
      </c>
      <c r="F37" s="47">
        <v>37338.06</v>
      </c>
      <c r="G37" s="45">
        <v>48820.18</v>
      </c>
      <c r="H37" s="47">
        <v>35310.35</v>
      </c>
      <c r="I37" s="45">
        <v>35136.01</v>
      </c>
      <c r="J37" s="47">
        <v>44804.74</v>
      </c>
      <c r="K37" s="47">
        <v>41410.46</v>
      </c>
      <c r="L37" s="47">
        <v>39682.42</v>
      </c>
      <c r="M37" s="45">
        <v>44382.17</v>
      </c>
      <c r="N37" s="45">
        <f t="shared" si="0"/>
        <v>485396.48</v>
      </c>
    </row>
    <row r="38" spans="1:14" ht="12">
      <c r="A38" s="40" t="s">
        <v>82</v>
      </c>
      <c r="B38" s="47">
        <v>219551.96</v>
      </c>
      <c r="C38" s="47">
        <v>220551.74</v>
      </c>
      <c r="D38" s="47">
        <v>248770.36</v>
      </c>
      <c r="E38" s="45">
        <v>220119.21</v>
      </c>
      <c r="F38" s="47">
        <v>214116.45</v>
      </c>
      <c r="G38" s="45">
        <v>305174.74</v>
      </c>
      <c r="H38" s="47">
        <v>202488.45</v>
      </c>
      <c r="I38" s="45">
        <v>201488.72</v>
      </c>
      <c r="J38" s="47">
        <v>256934.4</v>
      </c>
      <c r="K38" s="47">
        <v>237469.77</v>
      </c>
      <c r="L38" s="47">
        <v>227560.24</v>
      </c>
      <c r="M38" s="45">
        <v>254511.12</v>
      </c>
      <c r="N38" s="45">
        <f t="shared" si="0"/>
        <v>2808737.16</v>
      </c>
    </row>
    <row r="39" spans="1:14" ht="12">
      <c r="A39" s="40" t="s">
        <v>83</v>
      </c>
      <c r="B39" s="47">
        <v>0</v>
      </c>
      <c r="C39" s="47">
        <v>0</v>
      </c>
      <c r="D39" s="47">
        <v>0</v>
      </c>
      <c r="E39" s="45">
        <v>0</v>
      </c>
      <c r="F39" s="47">
        <v>0</v>
      </c>
      <c r="G39" s="45">
        <v>0</v>
      </c>
      <c r="H39" s="47">
        <v>0</v>
      </c>
      <c r="I39" s="45">
        <v>0</v>
      </c>
      <c r="J39" s="47">
        <v>0</v>
      </c>
      <c r="K39" s="47">
        <v>0</v>
      </c>
      <c r="L39" s="47">
        <v>0</v>
      </c>
      <c r="M39" s="45">
        <v>0</v>
      </c>
      <c r="N39" s="45">
        <f t="shared" si="0"/>
        <v>0</v>
      </c>
    </row>
    <row r="40" spans="1:14" ht="12">
      <c r="A40" s="40" t="s">
        <v>84</v>
      </c>
      <c r="B40" s="47">
        <v>429760.31</v>
      </c>
      <c r="C40" s="47">
        <v>431717.32</v>
      </c>
      <c r="D40" s="47">
        <v>486953.64</v>
      </c>
      <c r="E40" s="45">
        <v>430870.66</v>
      </c>
      <c r="F40" s="47">
        <v>419120.6</v>
      </c>
      <c r="G40" s="45">
        <v>555158.01</v>
      </c>
      <c r="H40" s="47">
        <v>396359.46</v>
      </c>
      <c r="I40" s="45">
        <v>394402.55</v>
      </c>
      <c r="J40" s="47">
        <v>502934.27</v>
      </c>
      <c r="K40" s="47">
        <v>464833.4</v>
      </c>
      <c r="L40" s="47">
        <v>445436.05</v>
      </c>
      <c r="M40" s="45">
        <v>498190.84</v>
      </c>
      <c r="N40" s="45">
        <f t="shared" si="0"/>
        <v>5455737.109999999</v>
      </c>
    </row>
    <row r="41" spans="1:14" ht="12">
      <c r="A41" s="40" t="s">
        <v>85</v>
      </c>
      <c r="B41" s="47">
        <v>51437.62</v>
      </c>
      <c r="C41" s="47">
        <v>51671.86</v>
      </c>
      <c r="D41" s="47">
        <v>58283.04</v>
      </c>
      <c r="E41" s="45">
        <v>51570.52</v>
      </c>
      <c r="F41" s="47">
        <v>50164.17</v>
      </c>
      <c r="G41" s="45">
        <v>67006.42</v>
      </c>
      <c r="H41" s="47">
        <v>47439.9</v>
      </c>
      <c r="I41" s="45">
        <v>47205.68</v>
      </c>
      <c r="J41" s="47">
        <v>60195.75</v>
      </c>
      <c r="K41" s="47">
        <v>55635.49</v>
      </c>
      <c r="L41" s="47">
        <v>53313.84</v>
      </c>
      <c r="M41" s="45">
        <v>59628.01</v>
      </c>
      <c r="N41" s="45">
        <f t="shared" si="0"/>
        <v>653552.3</v>
      </c>
    </row>
    <row r="42" spans="1:14" ht="12">
      <c r="A42" s="40" t="s">
        <v>86</v>
      </c>
      <c r="B42" s="47">
        <v>4153981.01</v>
      </c>
      <c r="C42" s="47">
        <v>4172897.12</v>
      </c>
      <c r="D42" s="47">
        <v>4706800.78</v>
      </c>
      <c r="E42" s="45">
        <v>4164713.44</v>
      </c>
      <c r="F42" s="47">
        <v>4051139.62</v>
      </c>
      <c r="G42" s="45">
        <v>5340130.37</v>
      </c>
      <c r="H42" s="47">
        <v>3831134.76</v>
      </c>
      <c r="I42" s="45">
        <v>3812219.62</v>
      </c>
      <c r="J42" s="47">
        <v>4861266.52</v>
      </c>
      <c r="K42" s="47">
        <v>4492990.72</v>
      </c>
      <c r="L42" s="47">
        <v>4305499.7</v>
      </c>
      <c r="M42" s="45">
        <v>4815417.39</v>
      </c>
      <c r="N42" s="45">
        <f t="shared" si="0"/>
        <v>52708191.05</v>
      </c>
    </row>
    <row r="43" spans="1:14" ht="12">
      <c r="A43" s="40" t="s">
        <v>87</v>
      </c>
      <c r="B43" s="47">
        <v>27044.53</v>
      </c>
      <c r="C43" s="47">
        <v>27167.69</v>
      </c>
      <c r="D43" s="47">
        <v>30643.67</v>
      </c>
      <c r="E43" s="45">
        <v>27114.41</v>
      </c>
      <c r="F43" s="47">
        <v>26374.98</v>
      </c>
      <c r="G43" s="45">
        <v>33304.65</v>
      </c>
      <c r="H43" s="47">
        <v>24942.64</v>
      </c>
      <c r="I43" s="45">
        <v>24819.49</v>
      </c>
      <c r="J43" s="47">
        <v>31649.32</v>
      </c>
      <c r="K43" s="47">
        <v>29251.66</v>
      </c>
      <c r="L43" s="47">
        <v>28031</v>
      </c>
      <c r="M43" s="45">
        <v>31350.82</v>
      </c>
      <c r="N43" s="45">
        <f t="shared" si="0"/>
        <v>341694.86</v>
      </c>
    </row>
    <row r="44" spans="1:14" ht="12">
      <c r="A44" s="40" t="s">
        <v>88</v>
      </c>
      <c r="B44" s="47">
        <v>1165457.62</v>
      </c>
      <c r="C44" s="47">
        <v>1170764.79</v>
      </c>
      <c r="D44" s="47">
        <v>1320558.95</v>
      </c>
      <c r="E44" s="45">
        <v>1168468.75</v>
      </c>
      <c r="F44" s="47">
        <v>1136604.02</v>
      </c>
      <c r="G44" s="45">
        <v>1498645.8</v>
      </c>
      <c r="H44" s="47">
        <v>1074878.57</v>
      </c>
      <c r="I44" s="45">
        <v>1069571.67</v>
      </c>
      <c r="J44" s="47">
        <v>1363896.48</v>
      </c>
      <c r="K44" s="47">
        <v>1260571.54</v>
      </c>
      <c r="L44" s="47">
        <v>1207968.31</v>
      </c>
      <c r="M44" s="45">
        <v>1351032.86</v>
      </c>
      <c r="N44" s="45">
        <f t="shared" si="0"/>
        <v>14788419.360000001</v>
      </c>
    </row>
    <row r="45" spans="1:14" ht="12">
      <c r="A45" s="40" t="s">
        <v>89</v>
      </c>
      <c r="B45" s="47">
        <v>9411.9</v>
      </c>
      <c r="C45" s="47">
        <v>9454.76</v>
      </c>
      <c r="D45" s="47">
        <v>10664.45</v>
      </c>
      <c r="E45" s="45">
        <v>9436.22</v>
      </c>
      <c r="F45" s="47">
        <v>9178.89</v>
      </c>
      <c r="G45" s="45">
        <v>12497.5</v>
      </c>
      <c r="H45" s="47">
        <v>8680.41</v>
      </c>
      <c r="I45" s="45">
        <v>8637.55</v>
      </c>
      <c r="J45" s="47">
        <v>11014.43</v>
      </c>
      <c r="K45" s="47">
        <v>10180.01</v>
      </c>
      <c r="L45" s="47">
        <v>9755.2</v>
      </c>
      <c r="M45" s="45">
        <v>10910.55</v>
      </c>
      <c r="N45" s="45">
        <f t="shared" si="0"/>
        <v>119821.87000000001</v>
      </c>
    </row>
    <row r="46" spans="1:14" ht="12">
      <c r="A46" s="40" t="s">
        <v>90</v>
      </c>
      <c r="B46" s="47">
        <v>575269.68</v>
      </c>
      <c r="C46" s="47">
        <v>577889.31</v>
      </c>
      <c r="D46" s="47">
        <v>651827.68</v>
      </c>
      <c r="E46" s="45">
        <v>576755.98</v>
      </c>
      <c r="F46" s="47">
        <v>561027.56</v>
      </c>
      <c r="G46" s="45">
        <v>726047.18</v>
      </c>
      <c r="H46" s="47">
        <v>530559.88</v>
      </c>
      <c r="I46" s="45">
        <v>527940.4</v>
      </c>
      <c r="J46" s="47">
        <v>673219.07</v>
      </c>
      <c r="K46" s="47">
        <v>622217.9</v>
      </c>
      <c r="L46" s="47">
        <v>596252.96</v>
      </c>
      <c r="M46" s="45">
        <v>666869.6</v>
      </c>
      <c r="N46" s="45">
        <f t="shared" si="0"/>
        <v>7285877.200000001</v>
      </c>
    </row>
    <row r="47" spans="1:14" ht="12">
      <c r="A47" s="40" t="s">
        <v>91</v>
      </c>
      <c r="B47" s="47">
        <v>44909.72</v>
      </c>
      <c r="C47" s="47">
        <v>45114.23</v>
      </c>
      <c r="D47" s="47">
        <v>50886.39</v>
      </c>
      <c r="E47" s="45">
        <v>45025.75</v>
      </c>
      <c r="F47" s="47">
        <v>43797.88</v>
      </c>
      <c r="G47" s="45">
        <v>60138.31</v>
      </c>
      <c r="H47" s="47">
        <v>41419.35</v>
      </c>
      <c r="I47" s="45">
        <v>41214.85</v>
      </c>
      <c r="J47" s="47">
        <v>52556.36</v>
      </c>
      <c r="K47" s="47">
        <v>48574.84</v>
      </c>
      <c r="L47" s="47">
        <v>46547.83</v>
      </c>
      <c r="M47" s="45">
        <v>52060.67</v>
      </c>
      <c r="N47" s="45">
        <f t="shared" si="0"/>
        <v>572246.1799999999</v>
      </c>
    </row>
    <row r="48" spans="1:14" ht="12">
      <c r="A48" s="40" t="s">
        <v>92</v>
      </c>
      <c r="B48" s="47">
        <v>916684.83</v>
      </c>
      <c r="C48" s="47">
        <v>920859.16</v>
      </c>
      <c r="D48" s="47">
        <v>1038679.01</v>
      </c>
      <c r="E48" s="45">
        <v>919053.22</v>
      </c>
      <c r="F48" s="47">
        <v>893990.18</v>
      </c>
      <c r="G48" s="45">
        <v>1204730.57</v>
      </c>
      <c r="H48" s="47">
        <v>845440.34</v>
      </c>
      <c r="I48" s="45">
        <v>841266.22</v>
      </c>
      <c r="J48" s="47">
        <v>1072765.92</v>
      </c>
      <c r="K48" s="47">
        <v>991496.21</v>
      </c>
      <c r="L48" s="47">
        <v>950121.4</v>
      </c>
      <c r="M48" s="45">
        <v>1062648.11</v>
      </c>
      <c r="N48" s="45">
        <f t="shared" si="0"/>
        <v>11657735.17</v>
      </c>
    </row>
    <row r="49" spans="1:14" ht="12">
      <c r="A49" s="51"/>
      <c r="B49" s="47"/>
      <c r="C49" s="47"/>
      <c r="D49" s="47"/>
      <c r="E49" s="45"/>
      <c r="F49" s="47"/>
      <c r="G49" s="45"/>
      <c r="H49" s="47"/>
      <c r="I49" s="45"/>
      <c r="J49" s="47"/>
      <c r="K49" s="47"/>
      <c r="L49" s="47"/>
      <c r="M49" s="45"/>
      <c r="N49" s="45"/>
    </row>
    <row r="50" spans="1:14" ht="12">
      <c r="A50" s="46" t="s">
        <v>62</v>
      </c>
      <c r="B50" s="47"/>
      <c r="C50" s="47"/>
      <c r="D50" s="47"/>
      <c r="E50" s="45"/>
      <c r="F50" s="47"/>
      <c r="G50" s="45"/>
      <c r="H50" s="47"/>
      <c r="I50" s="45"/>
      <c r="J50" s="47"/>
      <c r="K50" s="47"/>
      <c r="L50" s="47"/>
      <c r="M50" s="45"/>
      <c r="N50" s="45"/>
    </row>
    <row r="51" spans="1:14" ht="12">
      <c r="A51" s="40" t="s">
        <v>93</v>
      </c>
      <c r="B51" s="47">
        <v>36164.68</v>
      </c>
      <c r="C51" s="47">
        <v>36329.36</v>
      </c>
      <c r="D51" s="47">
        <v>40977.54</v>
      </c>
      <c r="E51" s="45">
        <v>36258.11</v>
      </c>
      <c r="F51" s="47">
        <v>35269.34</v>
      </c>
      <c r="G51" s="45">
        <v>45937.49</v>
      </c>
      <c r="H51" s="47">
        <v>33353.97</v>
      </c>
      <c r="I51" s="45">
        <v>33189.29</v>
      </c>
      <c r="J51" s="47">
        <v>42322.33</v>
      </c>
      <c r="K51" s="47">
        <v>39116.11</v>
      </c>
      <c r="L51" s="47">
        <v>37483.8</v>
      </c>
      <c r="M51" s="45">
        <v>41923.16</v>
      </c>
      <c r="N51" s="45">
        <f t="shared" si="0"/>
        <v>458325.17999999993</v>
      </c>
    </row>
    <row r="52" spans="1:14" ht="12">
      <c r="A52" s="40" t="s">
        <v>94</v>
      </c>
      <c r="B52" s="47">
        <v>2864434.48</v>
      </c>
      <c r="C52" s="47">
        <v>2877478.34</v>
      </c>
      <c r="D52" s="47">
        <v>3245638.92</v>
      </c>
      <c r="E52" s="45">
        <v>2871835.18</v>
      </c>
      <c r="F52" s="47">
        <v>2793518.79</v>
      </c>
      <c r="G52" s="45">
        <v>3689769.36</v>
      </c>
      <c r="H52" s="47">
        <v>2641811.43</v>
      </c>
      <c r="I52" s="45">
        <v>2628768.23</v>
      </c>
      <c r="J52" s="47">
        <v>3352152.88</v>
      </c>
      <c r="K52" s="47">
        <v>3098203.27</v>
      </c>
      <c r="L52" s="47">
        <v>2968916.27</v>
      </c>
      <c r="M52" s="45">
        <v>3320536.99</v>
      </c>
      <c r="N52" s="45">
        <f t="shared" si="0"/>
        <v>36353064.14</v>
      </c>
    </row>
    <row r="53" spans="1:14" ht="12">
      <c r="A53" s="40" t="s">
        <v>95</v>
      </c>
      <c r="B53" s="47">
        <v>129417.71</v>
      </c>
      <c r="C53" s="47">
        <v>130007.04</v>
      </c>
      <c r="D53" s="47">
        <v>146640.86</v>
      </c>
      <c r="E53" s="45">
        <v>129752.08</v>
      </c>
      <c r="F53" s="47">
        <v>126213.67</v>
      </c>
      <c r="G53" s="45">
        <v>166568.2</v>
      </c>
      <c r="H53" s="47">
        <v>119359.4</v>
      </c>
      <c r="I53" s="45">
        <v>118770.1</v>
      </c>
      <c r="J53" s="47">
        <v>151453.26</v>
      </c>
      <c r="K53" s="47">
        <v>139979.59</v>
      </c>
      <c r="L53" s="47">
        <v>134138.29</v>
      </c>
      <c r="M53" s="45">
        <v>150024.83</v>
      </c>
      <c r="N53" s="45">
        <f t="shared" si="0"/>
        <v>1642325.0300000003</v>
      </c>
    </row>
    <row r="54" spans="1:14" ht="12">
      <c r="A54" s="40" t="s">
        <v>96</v>
      </c>
      <c r="B54" s="47">
        <v>1184128.45</v>
      </c>
      <c r="C54" s="47">
        <v>1189520.65</v>
      </c>
      <c r="D54" s="47">
        <v>1341714.54</v>
      </c>
      <c r="E54" s="45">
        <v>1187187.83</v>
      </c>
      <c r="F54" s="47">
        <v>1154812.62</v>
      </c>
      <c r="G54" s="45">
        <v>1514978.89</v>
      </c>
      <c r="H54" s="47">
        <v>1092098.32</v>
      </c>
      <c r="I54" s="45">
        <v>1086706.39</v>
      </c>
      <c r="J54" s="47">
        <v>1385746.34</v>
      </c>
      <c r="K54" s="47">
        <v>1280766.12</v>
      </c>
      <c r="L54" s="47">
        <v>1227320.17</v>
      </c>
      <c r="M54" s="45">
        <v>1372676.65</v>
      </c>
      <c r="N54" s="45">
        <f t="shared" si="0"/>
        <v>15017656.969999999</v>
      </c>
    </row>
    <row r="55" spans="1:14" ht="12">
      <c r="A55" s="40" t="s">
        <v>97</v>
      </c>
      <c r="B55" s="47">
        <v>49816.65</v>
      </c>
      <c r="C55" s="47">
        <v>50043.5</v>
      </c>
      <c r="D55" s="47">
        <v>56446.34</v>
      </c>
      <c r="E55" s="45">
        <v>49945.36</v>
      </c>
      <c r="F55" s="47">
        <v>48583.32</v>
      </c>
      <c r="G55" s="45">
        <v>63250.91</v>
      </c>
      <c r="H55" s="47">
        <v>45944.91</v>
      </c>
      <c r="I55" s="45">
        <v>45718.07</v>
      </c>
      <c r="J55" s="47">
        <v>58298.78</v>
      </c>
      <c r="K55" s="47">
        <v>53882.23</v>
      </c>
      <c r="L55" s="47">
        <v>51633.74</v>
      </c>
      <c r="M55" s="45">
        <v>57748.93</v>
      </c>
      <c r="N55" s="45">
        <f t="shared" si="0"/>
        <v>631312.74</v>
      </c>
    </row>
    <row r="56" spans="1:14" ht="12">
      <c r="A56" s="40" t="s">
        <v>98</v>
      </c>
      <c r="B56" s="47">
        <v>9483.86</v>
      </c>
      <c r="C56" s="47">
        <v>9527.05</v>
      </c>
      <c r="D56" s="47">
        <v>10745.99</v>
      </c>
      <c r="E56" s="45">
        <v>9508.37</v>
      </c>
      <c r="F56" s="47">
        <v>9249.07</v>
      </c>
      <c r="G56" s="45">
        <v>12162.07</v>
      </c>
      <c r="H56" s="47">
        <v>8746.78</v>
      </c>
      <c r="I56" s="45">
        <v>8703.59</v>
      </c>
      <c r="J56" s="47">
        <v>11098.65</v>
      </c>
      <c r="K56" s="47">
        <v>10257.85</v>
      </c>
      <c r="L56" s="47">
        <v>9829.79</v>
      </c>
      <c r="M56" s="45">
        <v>10993.97</v>
      </c>
      <c r="N56" s="45">
        <f t="shared" si="0"/>
        <v>120307.04000000001</v>
      </c>
    </row>
    <row r="57" spans="2:14" ht="12">
      <c r="B57" s="47"/>
      <c r="C57" s="47"/>
      <c r="D57" s="47"/>
      <c r="E57" s="45"/>
      <c r="F57" s="47"/>
      <c r="G57" s="45"/>
      <c r="H57" s="47"/>
      <c r="I57" s="45"/>
      <c r="J57" s="47"/>
      <c r="K57" s="47"/>
      <c r="L57" s="47"/>
      <c r="M57" s="45"/>
      <c r="N57" s="45"/>
    </row>
    <row r="58" spans="1:14" ht="12">
      <c r="A58" s="48" t="s">
        <v>99</v>
      </c>
      <c r="B58" s="47">
        <v>56749907.75833334</v>
      </c>
      <c r="C58" s="47">
        <v>57008327.52833331</v>
      </c>
      <c r="D58" s="47">
        <v>64302179.620000005</v>
      </c>
      <c r="E58" s="45">
        <v>56896527.4</v>
      </c>
      <c r="F58" s="47">
        <v>55344954.140000015</v>
      </c>
      <c r="G58" s="45">
        <v>73159010.64</v>
      </c>
      <c r="H58" s="47">
        <v>52339387.64</v>
      </c>
      <c r="I58" s="45">
        <v>52080981.07999999</v>
      </c>
      <c r="J58" s="47">
        <v>66412392.28000001</v>
      </c>
      <c r="K58" s="47">
        <v>61381242.67</v>
      </c>
      <c r="L58" s="47">
        <v>58819859.710000016</v>
      </c>
      <c r="M58" s="45">
        <v>65786030.64</v>
      </c>
      <c r="N58" s="67">
        <f t="shared" si="0"/>
        <v>720280801.1066667</v>
      </c>
    </row>
    <row r="59" spans="1:14" ht="12">
      <c r="A59" s="49"/>
      <c r="B59" s="47"/>
      <c r="C59" s="47"/>
      <c r="D59" s="47"/>
      <c r="E59" s="45"/>
      <c r="F59" s="47"/>
      <c r="G59" s="45"/>
      <c r="H59" s="47"/>
      <c r="I59" s="45"/>
      <c r="J59" s="47"/>
      <c r="K59" s="47"/>
      <c r="L59" s="47"/>
      <c r="M59" s="45"/>
      <c r="N59" s="45"/>
    </row>
    <row r="60" spans="1:14" ht="12">
      <c r="A60" s="46" t="s">
        <v>100</v>
      </c>
      <c r="B60" s="47"/>
      <c r="C60" s="47"/>
      <c r="D60" s="47"/>
      <c r="E60" s="45"/>
      <c r="F60" s="47"/>
      <c r="G60" s="45"/>
      <c r="H60" s="47"/>
      <c r="I60" s="45"/>
      <c r="J60" s="47"/>
      <c r="K60" s="47"/>
      <c r="L60" s="47"/>
      <c r="M60" s="45"/>
      <c r="N60" s="45"/>
    </row>
    <row r="61" spans="1:14" ht="12">
      <c r="A61" s="46" t="s">
        <v>101</v>
      </c>
      <c r="B61" s="47"/>
      <c r="C61" s="47"/>
      <c r="D61" s="47"/>
      <c r="E61" s="45"/>
      <c r="F61" s="47"/>
      <c r="G61" s="45"/>
      <c r="H61" s="47"/>
      <c r="I61" s="45"/>
      <c r="J61" s="47"/>
      <c r="K61" s="47"/>
      <c r="L61" s="47"/>
      <c r="M61" s="45"/>
      <c r="N61" s="45"/>
    </row>
    <row r="62" spans="1:14" ht="12">
      <c r="A62" s="40" t="s">
        <v>245</v>
      </c>
      <c r="B62" s="47">
        <v>11498.7</v>
      </c>
      <c r="C62" s="47">
        <v>11498.7</v>
      </c>
      <c r="D62" s="47">
        <v>11498.7</v>
      </c>
      <c r="E62" s="45">
        <v>11498.7</v>
      </c>
      <c r="F62" s="47">
        <v>11498.7</v>
      </c>
      <c r="G62" s="45">
        <v>11498.7</v>
      </c>
      <c r="H62" s="47">
        <v>11498.7</v>
      </c>
      <c r="I62" s="45">
        <v>11498.7</v>
      </c>
      <c r="J62" s="47">
        <v>11498.7</v>
      </c>
      <c r="K62" s="47">
        <v>11498.7</v>
      </c>
      <c r="L62" s="47">
        <v>11498.7</v>
      </c>
      <c r="M62" s="45">
        <v>11498.7</v>
      </c>
      <c r="N62" s="45">
        <f t="shared" si="0"/>
        <v>137984.4</v>
      </c>
    </row>
    <row r="63" spans="1:14" ht="12">
      <c r="A63" s="40" t="s">
        <v>102</v>
      </c>
      <c r="B63" s="47">
        <v>609.25</v>
      </c>
      <c r="C63" s="47">
        <v>609.25</v>
      </c>
      <c r="D63" s="47">
        <v>609.25</v>
      </c>
      <c r="E63" s="45">
        <v>609.25</v>
      </c>
      <c r="F63" s="47">
        <v>609.25</v>
      </c>
      <c r="G63" s="45">
        <v>609.25</v>
      </c>
      <c r="H63" s="47">
        <v>609.25</v>
      </c>
      <c r="I63" s="45">
        <v>609.25</v>
      </c>
      <c r="J63" s="47">
        <v>609.25</v>
      </c>
      <c r="K63" s="47">
        <v>609.25</v>
      </c>
      <c r="L63" s="47">
        <v>609.25</v>
      </c>
      <c r="M63" s="45">
        <v>609.25</v>
      </c>
      <c r="N63" s="45">
        <f t="shared" si="0"/>
        <v>7311</v>
      </c>
    </row>
    <row r="64" spans="1:14" ht="12">
      <c r="A64" s="40" t="s">
        <v>103</v>
      </c>
      <c r="B64" s="47">
        <v>11221.62</v>
      </c>
      <c r="C64" s="47">
        <v>11221.62</v>
      </c>
      <c r="D64" s="47">
        <v>11221.62</v>
      </c>
      <c r="E64" s="45">
        <v>11221.62</v>
      </c>
      <c r="F64" s="47">
        <v>11221.62</v>
      </c>
      <c r="G64" s="45">
        <v>11221.62</v>
      </c>
      <c r="H64" s="47">
        <v>11221.62</v>
      </c>
      <c r="I64" s="45">
        <v>11221.62</v>
      </c>
      <c r="J64" s="47">
        <v>11221.62</v>
      </c>
      <c r="K64" s="47">
        <v>11221.62</v>
      </c>
      <c r="L64" s="47">
        <v>11221.62</v>
      </c>
      <c r="M64" s="45">
        <v>11221.62</v>
      </c>
      <c r="N64" s="45">
        <f t="shared" si="0"/>
        <v>134659.43999999997</v>
      </c>
    </row>
    <row r="65" spans="1:14" ht="12">
      <c r="A65" s="40" t="s">
        <v>246</v>
      </c>
      <c r="B65" s="47">
        <v>36472.53</v>
      </c>
      <c r="C65" s="47">
        <v>36472.53</v>
      </c>
      <c r="D65" s="47">
        <v>36472.53</v>
      </c>
      <c r="E65" s="45">
        <v>36472.53</v>
      </c>
      <c r="F65" s="47">
        <v>36472.53</v>
      </c>
      <c r="G65" s="45">
        <v>36472.53</v>
      </c>
      <c r="H65" s="47">
        <v>36472.53</v>
      </c>
      <c r="I65" s="45">
        <v>36472.53</v>
      </c>
      <c r="J65" s="47">
        <v>36472.53</v>
      </c>
      <c r="K65" s="47">
        <v>36472.53</v>
      </c>
      <c r="L65" s="47">
        <v>36472.53</v>
      </c>
      <c r="M65" s="45">
        <v>36472.53</v>
      </c>
      <c r="N65" s="45">
        <f t="shared" si="0"/>
        <v>437670.3600000001</v>
      </c>
    </row>
    <row r="66" spans="2:14" ht="12">
      <c r="B66" s="47"/>
      <c r="C66" s="47"/>
      <c r="D66" s="47"/>
      <c r="E66" s="45"/>
      <c r="F66" s="47"/>
      <c r="G66" s="45"/>
      <c r="H66" s="47"/>
      <c r="I66" s="45"/>
      <c r="J66" s="47"/>
      <c r="K66" s="47"/>
      <c r="L66" s="47"/>
      <c r="M66" s="45"/>
      <c r="N66" s="45"/>
    </row>
    <row r="67" spans="1:14" ht="12">
      <c r="A67" s="46" t="s">
        <v>67</v>
      </c>
      <c r="B67" s="47"/>
      <c r="C67" s="47"/>
      <c r="D67" s="47"/>
      <c r="E67" s="45"/>
      <c r="F67" s="47"/>
      <c r="G67" s="45"/>
      <c r="H67" s="47"/>
      <c r="I67" s="45"/>
      <c r="J67" s="47"/>
      <c r="K67" s="47"/>
      <c r="L67" s="47"/>
      <c r="M67" s="45"/>
      <c r="N67" s="45"/>
    </row>
    <row r="68" spans="1:14" ht="12">
      <c r="A68" s="40" t="s">
        <v>104</v>
      </c>
      <c r="B68" s="47">
        <v>969936.6824999998</v>
      </c>
      <c r="C68" s="47">
        <v>970317.7525000002</v>
      </c>
      <c r="D68" s="47">
        <v>1054120.15</v>
      </c>
      <c r="E68" s="45">
        <v>945823.78</v>
      </c>
      <c r="F68" s="47">
        <v>932894.94</v>
      </c>
      <c r="G68" s="45">
        <v>1051211.22</v>
      </c>
      <c r="H68" s="47">
        <v>926230.62</v>
      </c>
      <c r="I68" s="45">
        <v>910610.01</v>
      </c>
      <c r="J68" s="47">
        <v>1004716.26</v>
      </c>
      <c r="K68" s="47">
        <v>927831.63</v>
      </c>
      <c r="L68" s="47">
        <v>933649.66</v>
      </c>
      <c r="M68" s="45">
        <v>1031378.34</v>
      </c>
      <c r="N68" s="45">
        <f t="shared" si="0"/>
        <v>11658721.045</v>
      </c>
    </row>
    <row r="69" spans="2:14" ht="12">
      <c r="B69" s="47"/>
      <c r="C69" s="47"/>
      <c r="D69" s="47"/>
      <c r="E69" s="45"/>
      <c r="F69" s="47"/>
      <c r="G69" s="45"/>
      <c r="H69" s="47"/>
      <c r="I69" s="45"/>
      <c r="J69" s="47"/>
      <c r="K69" s="47"/>
      <c r="L69" s="47"/>
      <c r="M69" s="45"/>
      <c r="N69" s="45"/>
    </row>
    <row r="70" spans="1:14" ht="12">
      <c r="A70" s="40" t="s">
        <v>105</v>
      </c>
      <c r="B70" s="47">
        <v>23414.58</v>
      </c>
      <c r="C70" s="47">
        <v>23424.81</v>
      </c>
      <c r="D70" s="47">
        <v>25672.69</v>
      </c>
      <c r="E70" s="45">
        <v>22767.79</v>
      </c>
      <c r="F70" s="47">
        <v>22420.99</v>
      </c>
      <c r="G70" s="45">
        <v>25594.67</v>
      </c>
      <c r="H70" s="47">
        <v>22242.23</v>
      </c>
      <c r="I70" s="45">
        <v>21835.97</v>
      </c>
      <c r="J70" s="47">
        <v>24334.75</v>
      </c>
      <c r="K70" s="47">
        <v>22285.17</v>
      </c>
      <c r="L70" s="47">
        <v>22441.23</v>
      </c>
      <c r="M70" s="45">
        <v>25062.67</v>
      </c>
      <c r="N70" s="45">
        <f t="shared" si="0"/>
        <v>281497.55000000005</v>
      </c>
    </row>
    <row r="71" spans="1:14" ht="12">
      <c r="A71" s="40" t="s">
        <v>106</v>
      </c>
      <c r="B71" s="47">
        <v>941.67</v>
      </c>
      <c r="C71" s="47">
        <v>941.95</v>
      </c>
      <c r="D71" s="47">
        <v>1002.56</v>
      </c>
      <c r="E71" s="45">
        <v>924.23</v>
      </c>
      <c r="F71" s="47">
        <v>914.88</v>
      </c>
      <c r="G71" s="45">
        <v>1000.45</v>
      </c>
      <c r="H71" s="47">
        <v>910.06</v>
      </c>
      <c r="I71" s="45">
        <v>897.59</v>
      </c>
      <c r="J71" s="47">
        <v>968</v>
      </c>
      <c r="K71" s="47">
        <v>911.22</v>
      </c>
      <c r="L71" s="47">
        <v>915.43</v>
      </c>
      <c r="M71" s="45">
        <v>986.11</v>
      </c>
      <c r="N71" s="45">
        <f t="shared" si="0"/>
        <v>11314.15</v>
      </c>
    </row>
    <row r="72" spans="1:14" ht="12">
      <c r="A72" s="40" t="s">
        <v>107</v>
      </c>
      <c r="B72" s="47">
        <v>30748.79</v>
      </c>
      <c r="C72" s="47">
        <v>30760.22</v>
      </c>
      <c r="D72" s="47">
        <v>33274.94</v>
      </c>
      <c r="E72" s="45">
        <v>30025.22</v>
      </c>
      <c r="F72" s="47">
        <v>29637.25</v>
      </c>
      <c r="G72" s="45">
        <v>33187.65</v>
      </c>
      <c r="H72" s="47">
        <v>29437.27</v>
      </c>
      <c r="I72" s="45">
        <v>28960.48</v>
      </c>
      <c r="J72" s="47">
        <v>31800.49</v>
      </c>
      <c r="K72" s="47">
        <v>29485.31</v>
      </c>
      <c r="L72" s="47">
        <v>29659.9</v>
      </c>
      <c r="M72" s="45">
        <v>32592.51</v>
      </c>
      <c r="N72" s="45">
        <f t="shared" si="0"/>
        <v>369570.03</v>
      </c>
    </row>
    <row r="73" spans="2:14" ht="12">
      <c r="B73" s="47"/>
      <c r="C73" s="47"/>
      <c r="D73" s="47"/>
      <c r="E73" s="45"/>
      <c r="F73" s="47"/>
      <c r="G73" s="45"/>
      <c r="H73" s="47"/>
      <c r="I73" s="45"/>
      <c r="J73" s="47"/>
      <c r="K73" s="47"/>
      <c r="L73" s="47"/>
      <c r="M73" s="45"/>
      <c r="N73" s="45"/>
    </row>
    <row r="74" spans="1:14" ht="12">
      <c r="A74" s="46" t="s">
        <v>62</v>
      </c>
      <c r="B74" s="47"/>
      <c r="C74" s="47"/>
      <c r="D74" s="47"/>
      <c r="E74" s="45"/>
      <c r="F74" s="47"/>
      <c r="G74" s="45"/>
      <c r="H74" s="47"/>
      <c r="I74" s="45"/>
      <c r="J74" s="47"/>
      <c r="K74" s="47"/>
      <c r="L74" s="47"/>
      <c r="M74" s="45"/>
      <c r="N74" s="45"/>
    </row>
    <row r="75" spans="1:14" ht="12">
      <c r="A75" s="40" t="s">
        <v>63</v>
      </c>
      <c r="B75" s="47">
        <v>2086.66</v>
      </c>
      <c r="C75" s="47">
        <v>2087.31</v>
      </c>
      <c r="D75" s="47">
        <v>2229.58</v>
      </c>
      <c r="E75" s="45">
        <v>2045.72</v>
      </c>
      <c r="F75" s="47">
        <v>2023.77</v>
      </c>
      <c r="G75" s="45">
        <v>2224.64</v>
      </c>
      <c r="H75" s="47">
        <v>2012.46</v>
      </c>
      <c r="I75" s="45">
        <v>1983.78</v>
      </c>
      <c r="J75" s="47">
        <v>2147.86</v>
      </c>
      <c r="K75" s="47">
        <v>2015.17</v>
      </c>
      <c r="L75" s="47">
        <v>2025.05</v>
      </c>
      <c r="M75" s="45">
        <v>2190.97</v>
      </c>
      <c r="N75" s="45">
        <f t="shared" si="0"/>
        <v>25072.969999999998</v>
      </c>
    </row>
    <row r="76" spans="1:14" ht="12">
      <c r="A76" s="40" t="s">
        <v>108</v>
      </c>
      <c r="B76" s="47">
        <v>1603.82</v>
      </c>
      <c r="C76" s="47">
        <v>1604.52</v>
      </c>
      <c r="D76" s="47">
        <v>1757.59</v>
      </c>
      <c r="E76" s="45">
        <v>1559.78</v>
      </c>
      <c r="F76" s="47">
        <v>1536.17</v>
      </c>
      <c r="G76" s="45">
        <v>1752.27</v>
      </c>
      <c r="H76" s="47">
        <v>1523.99</v>
      </c>
      <c r="I76" s="45">
        <v>1496.28</v>
      </c>
      <c r="J76" s="47">
        <v>1666.53</v>
      </c>
      <c r="K76" s="47">
        <v>1526.92</v>
      </c>
      <c r="L76" s="47">
        <v>1537.55</v>
      </c>
      <c r="M76" s="45">
        <v>1716.05</v>
      </c>
      <c r="N76" s="45">
        <f aca="true" t="shared" si="1" ref="N76:N138">SUM(B76:M76)</f>
        <v>19281.47</v>
      </c>
    </row>
    <row r="77" spans="1:14" ht="12">
      <c r="A77" s="40" t="s">
        <v>109</v>
      </c>
      <c r="B77" s="47">
        <v>11495.12</v>
      </c>
      <c r="C77" s="47">
        <v>11498.68</v>
      </c>
      <c r="D77" s="47">
        <v>12280.57</v>
      </c>
      <c r="E77" s="45">
        <v>11270.14</v>
      </c>
      <c r="F77" s="47">
        <v>11149.52</v>
      </c>
      <c r="G77" s="45">
        <v>12253.43</v>
      </c>
      <c r="H77" s="47">
        <v>11087.34</v>
      </c>
      <c r="I77" s="45">
        <v>10929.62</v>
      </c>
      <c r="J77" s="47">
        <v>11831.6</v>
      </c>
      <c r="K77" s="47">
        <v>11102.28</v>
      </c>
      <c r="L77" s="47">
        <v>11156.56</v>
      </c>
      <c r="M77" s="45">
        <v>12068.38</v>
      </c>
      <c r="N77" s="45">
        <f t="shared" si="1"/>
        <v>138123.24</v>
      </c>
    </row>
    <row r="78" spans="1:14" ht="12">
      <c r="A78" s="40" t="s">
        <v>110</v>
      </c>
      <c r="B78" s="47">
        <v>147264.68</v>
      </c>
      <c r="C78" s="47">
        <v>147321.76</v>
      </c>
      <c r="D78" s="47">
        <v>159872.6</v>
      </c>
      <c r="E78" s="45">
        <v>143653.36</v>
      </c>
      <c r="F78" s="47">
        <v>141717.05</v>
      </c>
      <c r="G78" s="45">
        <v>159436.94</v>
      </c>
      <c r="H78" s="47">
        <v>140718.95</v>
      </c>
      <c r="I78" s="45">
        <v>138369.7</v>
      </c>
      <c r="J78" s="47">
        <v>152483.32</v>
      </c>
      <c r="K78" s="47">
        <v>140958.73</v>
      </c>
      <c r="L78" s="47">
        <v>141830.08</v>
      </c>
      <c r="M78" s="45">
        <v>156466.62</v>
      </c>
      <c r="N78" s="45">
        <f t="shared" si="1"/>
        <v>1770093.79</v>
      </c>
    </row>
    <row r="79" spans="1:14" ht="12">
      <c r="A79" s="40" t="s">
        <v>111</v>
      </c>
      <c r="B79" s="47">
        <v>66271.51</v>
      </c>
      <c r="C79" s="47">
        <v>66284.98</v>
      </c>
      <c r="D79" s="47">
        <v>69248.34</v>
      </c>
      <c r="E79" s="45">
        <v>65418.85</v>
      </c>
      <c r="F79" s="47">
        <v>64961.67</v>
      </c>
      <c r="G79" s="45">
        <v>69145.48</v>
      </c>
      <c r="H79" s="47">
        <v>64726.01</v>
      </c>
      <c r="I79" s="45">
        <v>64017.03</v>
      </c>
      <c r="J79" s="47">
        <v>67657.98</v>
      </c>
      <c r="K79" s="47">
        <v>64782.62</v>
      </c>
      <c r="L79" s="47">
        <v>64988.36</v>
      </c>
      <c r="M79" s="45">
        <v>68444.16</v>
      </c>
      <c r="N79" s="45">
        <f t="shared" si="1"/>
        <v>795946.99</v>
      </c>
    </row>
    <row r="80" spans="1:14" ht="12">
      <c r="A80" s="40" t="s">
        <v>112</v>
      </c>
      <c r="B80" s="47">
        <v>22991.93</v>
      </c>
      <c r="C80" s="47">
        <v>22998.41</v>
      </c>
      <c r="D80" s="47">
        <v>24422.81</v>
      </c>
      <c r="E80" s="45">
        <v>22582.08</v>
      </c>
      <c r="F80" s="47">
        <v>22362.33</v>
      </c>
      <c r="G80" s="45">
        <v>24373.37</v>
      </c>
      <c r="H80" s="47">
        <v>22249.06</v>
      </c>
      <c r="I80" s="45">
        <v>21951.68</v>
      </c>
      <c r="J80" s="47">
        <v>23614.95</v>
      </c>
      <c r="K80" s="47">
        <v>22276.27</v>
      </c>
      <c r="L80" s="47">
        <v>22375.16</v>
      </c>
      <c r="M80" s="45">
        <v>24036.26</v>
      </c>
      <c r="N80" s="45">
        <f t="shared" si="1"/>
        <v>276234.31</v>
      </c>
    </row>
    <row r="81" spans="1:14" ht="12">
      <c r="A81" s="40" t="s">
        <v>113</v>
      </c>
      <c r="B81" s="47">
        <v>46869.88</v>
      </c>
      <c r="C81" s="47">
        <v>46888.66</v>
      </c>
      <c r="D81" s="47">
        <v>51016.31</v>
      </c>
      <c r="E81" s="45">
        <v>45682.21</v>
      </c>
      <c r="F81" s="47">
        <v>45045.41</v>
      </c>
      <c r="G81" s="45">
        <v>50873.03</v>
      </c>
      <c r="H81" s="47">
        <v>44717.16</v>
      </c>
      <c r="I81" s="45">
        <v>43952.2</v>
      </c>
      <c r="J81" s="47">
        <v>48578.51</v>
      </c>
      <c r="K81" s="47">
        <v>44796.02</v>
      </c>
      <c r="L81" s="47">
        <v>45082.58</v>
      </c>
      <c r="M81" s="45">
        <v>49896.17</v>
      </c>
      <c r="N81" s="45">
        <f t="shared" si="1"/>
        <v>563398.1400000001</v>
      </c>
    </row>
    <row r="82" spans="1:14" ht="12">
      <c r="A82" s="40" t="s">
        <v>114</v>
      </c>
      <c r="B82" s="47">
        <v>1527.99</v>
      </c>
      <c r="C82" s="47">
        <v>1528.74</v>
      </c>
      <c r="D82" s="47">
        <v>1692.69</v>
      </c>
      <c r="E82" s="45">
        <v>1480.82</v>
      </c>
      <c r="F82" s="47">
        <v>1455.52</v>
      </c>
      <c r="G82" s="45">
        <v>1687</v>
      </c>
      <c r="H82" s="47">
        <v>1442.48</v>
      </c>
      <c r="I82" s="45">
        <v>1413.73</v>
      </c>
      <c r="J82" s="47">
        <v>1594.23</v>
      </c>
      <c r="K82" s="47">
        <v>1445.62</v>
      </c>
      <c r="L82" s="47">
        <v>1457</v>
      </c>
      <c r="M82" s="45">
        <v>1648.2</v>
      </c>
      <c r="N82" s="45">
        <f t="shared" si="1"/>
        <v>18374.02</v>
      </c>
    </row>
    <row r="83" spans="1:14" ht="12">
      <c r="A83" s="40" t="s">
        <v>115</v>
      </c>
      <c r="B83" s="47">
        <v>650.98</v>
      </c>
      <c r="C83" s="47">
        <v>651.26</v>
      </c>
      <c r="D83" s="47">
        <v>712.83</v>
      </c>
      <c r="E83" s="45">
        <v>633.27</v>
      </c>
      <c r="F83" s="47">
        <v>623.77</v>
      </c>
      <c r="G83" s="45">
        <v>710.7</v>
      </c>
      <c r="H83" s="47">
        <v>618.87</v>
      </c>
      <c r="I83" s="45">
        <v>607.7</v>
      </c>
      <c r="J83" s="47">
        <v>676.23</v>
      </c>
      <c r="K83" s="47">
        <v>620.05</v>
      </c>
      <c r="L83" s="47">
        <v>624.32</v>
      </c>
      <c r="M83" s="45">
        <v>696.12</v>
      </c>
      <c r="N83" s="45">
        <f t="shared" si="1"/>
        <v>7826.1</v>
      </c>
    </row>
    <row r="84" spans="1:14" ht="12">
      <c r="A84" s="40" t="s">
        <v>116</v>
      </c>
      <c r="B84" s="47">
        <v>4873.71</v>
      </c>
      <c r="C84" s="47">
        <v>4876.92</v>
      </c>
      <c r="D84" s="47">
        <v>5582.1</v>
      </c>
      <c r="E84" s="45">
        <v>4670.81</v>
      </c>
      <c r="F84" s="47">
        <v>4562.01</v>
      </c>
      <c r="G84" s="45">
        <v>5557.62</v>
      </c>
      <c r="H84" s="47">
        <v>4505.93</v>
      </c>
      <c r="I84" s="45">
        <v>4390.6</v>
      </c>
      <c r="J84" s="47">
        <v>5150.27</v>
      </c>
      <c r="K84" s="47">
        <v>4519.41</v>
      </c>
      <c r="L84" s="47">
        <v>4568.36</v>
      </c>
      <c r="M84" s="45">
        <v>5390.73</v>
      </c>
      <c r="N84" s="45">
        <f t="shared" si="1"/>
        <v>58648.47</v>
      </c>
    </row>
    <row r="85" spans="1:14" ht="12">
      <c r="A85" s="40" t="s">
        <v>117</v>
      </c>
      <c r="B85" s="47">
        <v>1692.1</v>
      </c>
      <c r="C85" s="47">
        <v>1692.65</v>
      </c>
      <c r="D85" s="47">
        <v>1812.83</v>
      </c>
      <c r="E85" s="45">
        <v>1657.52</v>
      </c>
      <c r="F85" s="47">
        <v>1638.98</v>
      </c>
      <c r="G85" s="45">
        <v>1808.66</v>
      </c>
      <c r="H85" s="47">
        <v>1629.42</v>
      </c>
      <c r="I85" s="45">
        <v>1605.54</v>
      </c>
      <c r="J85" s="47">
        <v>1743.46</v>
      </c>
      <c r="K85" s="47">
        <v>1631.72</v>
      </c>
      <c r="L85" s="47">
        <v>1640.06</v>
      </c>
      <c r="M85" s="45">
        <v>1780.22</v>
      </c>
      <c r="N85" s="45">
        <f t="shared" si="1"/>
        <v>20333.160000000003</v>
      </c>
    </row>
    <row r="86" spans="1:14" ht="12">
      <c r="A86" s="40" t="s">
        <v>118</v>
      </c>
      <c r="B86" s="47">
        <v>34230.96</v>
      </c>
      <c r="C86" s="47">
        <v>34241.78</v>
      </c>
      <c r="D86" s="47">
        <v>36619.68</v>
      </c>
      <c r="E86" s="45">
        <v>33546.76</v>
      </c>
      <c r="F86" s="47">
        <v>33179.9</v>
      </c>
      <c r="G86" s="45">
        <v>36537.14</v>
      </c>
      <c r="H86" s="47">
        <v>32990.8</v>
      </c>
      <c r="I86" s="45">
        <v>32514.7</v>
      </c>
      <c r="J86" s="47">
        <v>35250.7</v>
      </c>
      <c r="K86" s="47">
        <v>33036.23</v>
      </c>
      <c r="L86" s="47">
        <v>33201.32</v>
      </c>
      <c r="M86" s="45">
        <v>35974.38</v>
      </c>
      <c r="N86" s="45">
        <f t="shared" si="1"/>
        <v>411324.35</v>
      </c>
    </row>
    <row r="87" spans="1:14" ht="12">
      <c r="A87" s="40" t="s">
        <v>64</v>
      </c>
      <c r="B87" s="47">
        <v>0</v>
      </c>
      <c r="C87" s="47">
        <v>0</v>
      </c>
      <c r="D87" s="47">
        <v>0</v>
      </c>
      <c r="E87" s="45">
        <v>0</v>
      </c>
      <c r="F87" s="47">
        <v>0</v>
      </c>
      <c r="G87" s="45">
        <v>0</v>
      </c>
      <c r="H87" s="47">
        <v>0</v>
      </c>
      <c r="I87" s="45">
        <v>0</v>
      </c>
      <c r="J87" s="47">
        <v>0</v>
      </c>
      <c r="K87" s="47">
        <v>0</v>
      </c>
      <c r="L87" s="47">
        <v>0</v>
      </c>
      <c r="M87" s="45">
        <v>0</v>
      </c>
      <c r="N87" s="45">
        <f t="shared" si="1"/>
        <v>0</v>
      </c>
    </row>
    <row r="88" spans="1:14" ht="12">
      <c r="A88" s="40" t="s">
        <v>119</v>
      </c>
      <c r="B88" s="47">
        <v>6597</v>
      </c>
      <c r="C88" s="47">
        <v>6599.44</v>
      </c>
      <c r="D88" s="47">
        <v>7137.12</v>
      </c>
      <c r="E88" s="45">
        <v>6442.29</v>
      </c>
      <c r="F88" s="47">
        <v>6359.34</v>
      </c>
      <c r="G88" s="45">
        <v>7118.46</v>
      </c>
      <c r="H88" s="47">
        <v>6316.58</v>
      </c>
      <c r="I88" s="45">
        <v>6214.53</v>
      </c>
      <c r="J88" s="47">
        <v>6821.98</v>
      </c>
      <c r="K88" s="47">
        <v>6326.85</v>
      </c>
      <c r="L88" s="47">
        <v>6364.18</v>
      </c>
      <c r="M88" s="45">
        <v>6991.21</v>
      </c>
      <c r="N88" s="45">
        <f t="shared" si="1"/>
        <v>79288.98000000003</v>
      </c>
    </row>
    <row r="89" spans="1:14" ht="12">
      <c r="A89" s="40" t="s">
        <v>120</v>
      </c>
      <c r="B89" s="47">
        <v>358030.95</v>
      </c>
      <c r="C89" s="47">
        <v>358153.17</v>
      </c>
      <c r="D89" s="47">
        <v>385029.82</v>
      </c>
      <c r="E89" s="45">
        <v>350297.6</v>
      </c>
      <c r="F89" s="47">
        <v>346151.13</v>
      </c>
      <c r="G89" s="45">
        <v>384096.89</v>
      </c>
      <c r="H89" s="47">
        <v>344013.78</v>
      </c>
      <c r="I89" s="45">
        <v>338774</v>
      </c>
      <c r="J89" s="47">
        <v>369415.29</v>
      </c>
      <c r="K89" s="47">
        <v>344527.25</v>
      </c>
      <c r="L89" s="47">
        <v>346393.18</v>
      </c>
      <c r="M89" s="45">
        <v>377736.19</v>
      </c>
      <c r="N89" s="45">
        <f t="shared" si="1"/>
        <v>4302619.25</v>
      </c>
    </row>
    <row r="90" spans="1:14" ht="12">
      <c r="A90" s="40" t="s">
        <v>121</v>
      </c>
      <c r="B90" s="47">
        <v>5998.12</v>
      </c>
      <c r="C90" s="47">
        <v>6001.71</v>
      </c>
      <c r="D90" s="47">
        <v>6789.77</v>
      </c>
      <c r="E90" s="45">
        <v>5771.37</v>
      </c>
      <c r="F90" s="47">
        <v>5649.79</v>
      </c>
      <c r="G90" s="45">
        <v>6762.41</v>
      </c>
      <c r="H90" s="47">
        <v>5587.12</v>
      </c>
      <c r="I90" s="45">
        <v>5455.52</v>
      </c>
      <c r="J90" s="47">
        <v>6309.89</v>
      </c>
      <c r="K90" s="47">
        <v>5602.17</v>
      </c>
      <c r="L90" s="47">
        <v>5656.89</v>
      </c>
      <c r="M90" s="45">
        <v>6575.91</v>
      </c>
      <c r="N90" s="45">
        <f t="shared" si="1"/>
        <v>72160.67</v>
      </c>
    </row>
    <row r="91" spans="1:14" ht="12">
      <c r="A91" s="40" t="s">
        <v>122</v>
      </c>
      <c r="B91" s="47">
        <v>2512.24</v>
      </c>
      <c r="C91" s="47">
        <v>2513.58</v>
      </c>
      <c r="D91" s="47">
        <v>2807.55</v>
      </c>
      <c r="E91" s="45">
        <v>2427.65</v>
      </c>
      <c r="F91" s="47">
        <v>2382.3</v>
      </c>
      <c r="G91" s="45">
        <v>2797.35</v>
      </c>
      <c r="H91" s="47">
        <v>2358.92</v>
      </c>
      <c r="I91" s="45">
        <v>2308.49</v>
      </c>
      <c r="J91" s="47">
        <v>2629.88</v>
      </c>
      <c r="K91" s="47">
        <v>2364.54</v>
      </c>
      <c r="L91" s="47">
        <v>2384.95</v>
      </c>
      <c r="M91" s="45">
        <v>2727.77</v>
      </c>
      <c r="N91" s="45">
        <f t="shared" si="1"/>
        <v>30215.220000000005</v>
      </c>
    </row>
    <row r="92" spans="1:14" ht="12">
      <c r="A92" s="40" t="s">
        <v>123</v>
      </c>
      <c r="B92" s="47">
        <v>7877.49</v>
      </c>
      <c r="C92" s="47">
        <v>7881.59</v>
      </c>
      <c r="D92" s="47">
        <v>8783.47</v>
      </c>
      <c r="E92" s="45">
        <v>7617.98</v>
      </c>
      <c r="F92" s="47">
        <v>7478.84</v>
      </c>
      <c r="G92" s="45">
        <v>8752.17</v>
      </c>
      <c r="H92" s="47">
        <v>7407.12</v>
      </c>
      <c r="I92" s="45">
        <v>7251.56</v>
      </c>
      <c r="J92" s="47">
        <v>8239.24</v>
      </c>
      <c r="K92" s="47">
        <v>7424.35</v>
      </c>
      <c r="L92" s="47">
        <v>7486.97</v>
      </c>
      <c r="M92" s="45">
        <v>8538.72</v>
      </c>
      <c r="N92" s="45">
        <f t="shared" si="1"/>
        <v>94739.5</v>
      </c>
    </row>
    <row r="93" spans="1:14" ht="12">
      <c r="A93" s="40" t="s">
        <v>124</v>
      </c>
      <c r="B93" s="47">
        <v>288.21</v>
      </c>
      <c r="C93" s="47">
        <v>288.35</v>
      </c>
      <c r="D93" s="47">
        <v>319.88</v>
      </c>
      <c r="E93" s="45">
        <v>279.14</v>
      </c>
      <c r="F93" s="47">
        <v>274.27</v>
      </c>
      <c r="G93" s="45">
        <v>318.78</v>
      </c>
      <c r="H93" s="47">
        <v>271.77</v>
      </c>
      <c r="I93" s="45">
        <v>266.27</v>
      </c>
      <c r="J93" s="47">
        <v>300.92</v>
      </c>
      <c r="K93" s="47">
        <v>272.37</v>
      </c>
      <c r="L93" s="47">
        <v>274.56</v>
      </c>
      <c r="M93" s="45">
        <v>311.32</v>
      </c>
      <c r="N93" s="45">
        <f t="shared" si="1"/>
        <v>3465.84</v>
      </c>
    </row>
    <row r="94" spans="1:14" ht="12">
      <c r="A94" s="48" t="s">
        <v>125</v>
      </c>
      <c r="B94" s="47">
        <v>1807707.1724999996</v>
      </c>
      <c r="C94" s="47">
        <v>1808360.3424999998</v>
      </c>
      <c r="D94" s="47">
        <v>1951987.98</v>
      </c>
      <c r="E94" s="45">
        <v>1766380.47</v>
      </c>
      <c r="F94" s="47">
        <v>1744221.93</v>
      </c>
      <c r="G94" s="45">
        <v>1947002.43</v>
      </c>
      <c r="H94" s="47">
        <v>1732800.04</v>
      </c>
      <c r="I94" s="45">
        <v>1705609.08</v>
      </c>
      <c r="J94" s="47">
        <v>1867734.44</v>
      </c>
      <c r="K94" s="47">
        <v>1735544</v>
      </c>
      <c r="L94" s="47">
        <v>1745515.45</v>
      </c>
      <c r="M94" s="45">
        <v>1913011.11</v>
      </c>
      <c r="N94" s="67">
        <f t="shared" si="1"/>
        <v>21725874.444999997</v>
      </c>
    </row>
    <row r="95" spans="1:14" ht="12">
      <c r="A95" s="49"/>
      <c r="B95" s="47"/>
      <c r="C95" s="47">
        <v>0</v>
      </c>
      <c r="D95" s="47">
        <v>0</v>
      </c>
      <c r="E95" s="45">
        <v>0</v>
      </c>
      <c r="F95" s="47">
        <v>0</v>
      </c>
      <c r="G95" s="45">
        <v>0</v>
      </c>
      <c r="H95" s="47">
        <v>0</v>
      </c>
      <c r="I95" s="45">
        <v>0</v>
      </c>
      <c r="J95" s="47">
        <v>0</v>
      </c>
      <c r="K95" s="47">
        <v>0</v>
      </c>
      <c r="L95" s="47">
        <v>0</v>
      </c>
      <c r="M95" s="45">
        <v>0</v>
      </c>
      <c r="N95" s="45"/>
    </row>
    <row r="96" spans="1:14" ht="12">
      <c r="A96" s="46" t="s">
        <v>126</v>
      </c>
      <c r="B96" s="47"/>
      <c r="C96" s="47">
        <v>0</v>
      </c>
      <c r="D96" s="47">
        <v>0</v>
      </c>
      <c r="E96" s="45">
        <v>0</v>
      </c>
      <c r="F96" s="47">
        <v>0</v>
      </c>
      <c r="G96" s="45">
        <v>0</v>
      </c>
      <c r="H96" s="47">
        <v>0</v>
      </c>
      <c r="I96" s="45">
        <v>0</v>
      </c>
      <c r="J96" s="47">
        <v>0</v>
      </c>
      <c r="K96" s="47">
        <v>0</v>
      </c>
      <c r="L96" s="47">
        <v>0</v>
      </c>
      <c r="M96" s="45">
        <v>0</v>
      </c>
      <c r="N96" s="45"/>
    </row>
    <row r="97" spans="1:14" ht="12">
      <c r="A97" s="46" t="s">
        <v>127</v>
      </c>
      <c r="B97" s="47"/>
      <c r="C97" s="47">
        <v>0</v>
      </c>
      <c r="D97" s="47">
        <v>0</v>
      </c>
      <c r="E97" s="45">
        <v>0</v>
      </c>
      <c r="F97" s="47">
        <v>0</v>
      </c>
      <c r="G97" s="45">
        <v>0</v>
      </c>
      <c r="H97" s="47">
        <v>0</v>
      </c>
      <c r="I97" s="45">
        <v>0</v>
      </c>
      <c r="J97" s="47">
        <v>0</v>
      </c>
      <c r="K97" s="47">
        <v>0</v>
      </c>
      <c r="L97" s="47">
        <v>0</v>
      </c>
      <c r="M97" s="45">
        <v>0</v>
      </c>
      <c r="N97" s="45"/>
    </row>
    <row r="98" spans="1:14" ht="12">
      <c r="A98" s="40" t="s">
        <v>128</v>
      </c>
      <c r="B98" s="47">
        <v>32616.36</v>
      </c>
      <c r="C98" s="47">
        <v>32616.36</v>
      </c>
      <c r="D98" s="47">
        <v>32616.36</v>
      </c>
      <c r="E98" s="45">
        <v>32616.36</v>
      </c>
      <c r="F98" s="47">
        <v>32616.36</v>
      </c>
      <c r="G98" s="45">
        <v>32616.36</v>
      </c>
      <c r="H98" s="47">
        <v>32616.36</v>
      </c>
      <c r="I98" s="45">
        <v>32616.36</v>
      </c>
      <c r="J98" s="47">
        <v>32616.36</v>
      </c>
      <c r="K98" s="47">
        <v>32616.36</v>
      </c>
      <c r="L98" s="47">
        <v>32616.36</v>
      </c>
      <c r="M98" s="45">
        <v>32616.36</v>
      </c>
      <c r="N98" s="45">
        <f t="shared" si="1"/>
        <v>391396.3199999999</v>
      </c>
    </row>
    <row r="99" spans="1:14" ht="12">
      <c r="A99" s="40" t="s">
        <v>129</v>
      </c>
      <c r="B99" s="47">
        <v>13620.96</v>
      </c>
      <c r="C99" s="47">
        <v>13620.96</v>
      </c>
      <c r="D99" s="47">
        <v>13620.96</v>
      </c>
      <c r="E99" s="45">
        <v>13620.96</v>
      </c>
      <c r="F99" s="47">
        <v>13620.96</v>
      </c>
      <c r="G99" s="45">
        <v>13620.96</v>
      </c>
      <c r="H99" s="47">
        <v>13620.96</v>
      </c>
      <c r="I99" s="45">
        <v>13620.96</v>
      </c>
      <c r="J99" s="47">
        <v>13620.96</v>
      </c>
      <c r="K99" s="47">
        <v>13620.96</v>
      </c>
      <c r="L99" s="47">
        <v>13620.96</v>
      </c>
      <c r="M99" s="45">
        <v>13620.96</v>
      </c>
      <c r="N99" s="45">
        <f t="shared" si="1"/>
        <v>163451.51999999993</v>
      </c>
    </row>
    <row r="100" spans="2:14" ht="12">
      <c r="B100" s="47"/>
      <c r="C100" s="47">
        <v>0</v>
      </c>
      <c r="D100" s="47">
        <v>0</v>
      </c>
      <c r="E100" s="45">
        <v>0</v>
      </c>
      <c r="F100" s="47">
        <v>0</v>
      </c>
      <c r="G100" s="45">
        <v>0</v>
      </c>
      <c r="H100" s="47">
        <v>0</v>
      </c>
      <c r="I100" s="45">
        <v>0</v>
      </c>
      <c r="J100" s="47">
        <v>0</v>
      </c>
      <c r="K100" s="47">
        <v>0</v>
      </c>
      <c r="L100" s="47">
        <v>0</v>
      </c>
      <c r="M100" s="45">
        <v>0</v>
      </c>
      <c r="N100" s="45"/>
    </row>
    <row r="101" spans="1:14" ht="12">
      <c r="A101" s="46" t="s">
        <v>67</v>
      </c>
      <c r="B101" s="47"/>
      <c r="C101" s="47">
        <v>0</v>
      </c>
      <c r="D101" s="47">
        <v>0</v>
      </c>
      <c r="E101" s="45">
        <v>0</v>
      </c>
      <c r="F101" s="47">
        <v>0</v>
      </c>
      <c r="G101" s="45">
        <v>0</v>
      </c>
      <c r="H101" s="47">
        <v>0</v>
      </c>
      <c r="I101" s="45">
        <v>0</v>
      </c>
      <c r="J101" s="47">
        <v>0</v>
      </c>
      <c r="K101" s="47">
        <v>0</v>
      </c>
      <c r="L101" s="47">
        <v>0</v>
      </c>
      <c r="M101" s="45">
        <v>0</v>
      </c>
      <c r="N101" s="45"/>
    </row>
    <row r="102" spans="1:14" ht="12">
      <c r="A102" s="40" t="s">
        <v>130</v>
      </c>
      <c r="B102" s="47">
        <v>885911.84</v>
      </c>
      <c r="C102" s="47">
        <v>775657.28</v>
      </c>
      <c r="D102" s="47">
        <v>904228.73</v>
      </c>
      <c r="E102" s="45">
        <v>842770.43</v>
      </c>
      <c r="F102" s="47">
        <v>780526.06</v>
      </c>
      <c r="G102" s="45">
        <v>905810.89</v>
      </c>
      <c r="H102" s="47">
        <v>744168.57</v>
      </c>
      <c r="I102" s="45">
        <v>722386.18</v>
      </c>
      <c r="J102" s="47">
        <v>843775.27</v>
      </c>
      <c r="K102" s="47">
        <v>811885.69</v>
      </c>
      <c r="L102" s="47">
        <v>861735.81</v>
      </c>
      <c r="M102" s="45">
        <v>995305.52</v>
      </c>
      <c r="N102" s="45">
        <f t="shared" si="1"/>
        <v>10074162.27</v>
      </c>
    </row>
    <row r="103" spans="2:14" ht="12">
      <c r="B103" s="47"/>
      <c r="C103" s="47">
        <v>0</v>
      </c>
      <c r="D103" s="47">
        <v>0</v>
      </c>
      <c r="E103" s="45">
        <v>0</v>
      </c>
      <c r="F103" s="47">
        <v>0</v>
      </c>
      <c r="G103" s="45">
        <v>0</v>
      </c>
      <c r="H103" s="47">
        <v>0</v>
      </c>
      <c r="I103" s="45">
        <v>0</v>
      </c>
      <c r="J103" s="47">
        <v>0</v>
      </c>
      <c r="K103" s="47">
        <v>0</v>
      </c>
      <c r="L103" s="47">
        <v>0</v>
      </c>
      <c r="M103" s="45">
        <v>0</v>
      </c>
      <c r="N103" s="45"/>
    </row>
    <row r="104" spans="1:14" ht="12">
      <c r="A104" s="40" t="s">
        <v>131</v>
      </c>
      <c r="B104" s="47">
        <v>111717.32</v>
      </c>
      <c r="C104" s="47">
        <v>97774.14</v>
      </c>
      <c r="D104" s="47">
        <v>114033.73</v>
      </c>
      <c r="E104" s="45">
        <v>106261.5</v>
      </c>
      <c r="F104" s="47">
        <v>98389.86</v>
      </c>
      <c r="G104" s="45">
        <v>114233.82</v>
      </c>
      <c r="H104" s="47">
        <v>93791.96</v>
      </c>
      <c r="I104" s="45">
        <v>91037.28</v>
      </c>
      <c r="J104" s="47">
        <v>106388.58</v>
      </c>
      <c r="K104" s="47">
        <v>102355.71</v>
      </c>
      <c r="L104" s="47">
        <v>108659.93</v>
      </c>
      <c r="M104" s="45">
        <v>125551.62</v>
      </c>
      <c r="N104" s="45">
        <f t="shared" si="1"/>
        <v>1270195.4500000002</v>
      </c>
    </row>
    <row r="105" spans="1:14" ht="12">
      <c r="A105" s="40" t="s">
        <v>132</v>
      </c>
      <c r="B105" s="47">
        <v>798794.87</v>
      </c>
      <c r="C105" s="47">
        <v>700379.87</v>
      </c>
      <c r="D105" s="47">
        <v>815144.81</v>
      </c>
      <c r="E105" s="45">
        <v>760286.16</v>
      </c>
      <c r="F105" s="47">
        <v>704725.83</v>
      </c>
      <c r="G105" s="45">
        <v>816557.07</v>
      </c>
      <c r="H105" s="47">
        <v>672272.55</v>
      </c>
      <c r="I105" s="45">
        <v>652829.24</v>
      </c>
      <c r="J105" s="47">
        <v>761183.09</v>
      </c>
      <c r="K105" s="47">
        <v>732717.95</v>
      </c>
      <c r="L105" s="47">
        <v>777214.96</v>
      </c>
      <c r="M105" s="45">
        <v>896441.43</v>
      </c>
      <c r="N105" s="45">
        <f t="shared" si="1"/>
        <v>9088547.83</v>
      </c>
    </row>
    <row r="106" spans="1:14" ht="12">
      <c r="A106" s="40" t="s">
        <v>133</v>
      </c>
      <c r="B106" s="47">
        <v>71919.7</v>
      </c>
      <c r="C106" s="47">
        <v>62977.08</v>
      </c>
      <c r="D106" s="47">
        <v>73405.35</v>
      </c>
      <c r="E106" s="45">
        <v>68420.55</v>
      </c>
      <c r="F106" s="47">
        <v>63371.98</v>
      </c>
      <c r="G106" s="45">
        <v>73533.68</v>
      </c>
      <c r="H106" s="47">
        <v>60423.07</v>
      </c>
      <c r="I106" s="45">
        <v>58656.33</v>
      </c>
      <c r="J106" s="47">
        <v>68502.05</v>
      </c>
      <c r="K106" s="47">
        <v>65915.53</v>
      </c>
      <c r="L106" s="47">
        <v>69958.81</v>
      </c>
      <c r="M106" s="45">
        <v>80792.48</v>
      </c>
      <c r="N106" s="45">
        <f t="shared" si="1"/>
        <v>817876.6100000001</v>
      </c>
    </row>
    <row r="107" spans="1:14" ht="12">
      <c r="A107" s="40" t="s">
        <v>134</v>
      </c>
      <c r="B107" s="47">
        <v>165230.09</v>
      </c>
      <c r="C107" s="47">
        <v>144631.11</v>
      </c>
      <c r="D107" s="47">
        <v>168652.25</v>
      </c>
      <c r="E107" s="45">
        <v>157169.94</v>
      </c>
      <c r="F107" s="47">
        <v>145540.75</v>
      </c>
      <c r="G107" s="45">
        <v>168947.85</v>
      </c>
      <c r="H107" s="47">
        <v>138748.05</v>
      </c>
      <c r="I107" s="45">
        <v>134678.42</v>
      </c>
      <c r="J107" s="47">
        <v>157357.67</v>
      </c>
      <c r="K107" s="47">
        <v>151399.71</v>
      </c>
      <c r="L107" s="47">
        <v>160713.26</v>
      </c>
      <c r="M107" s="45">
        <v>185668.23</v>
      </c>
      <c r="N107" s="45">
        <f t="shared" si="1"/>
        <v>1878737.3299999996</v>
      </c>
    </row>
    <row r="108" spans="2:14" ht="12">
      <c r="B108" s="47"/>
      <c r="C108" s="47">
        <v>0</v>
      </c>
      <c r="D108" s="47">
        <v>0</v>
      </c>
      <c r="E108" s="45">
        <v>0</v>
      </c>
      <c r="F108" s="47">
        <v>0</v>
      </c>
      <c r="G108" s="45">
        <v>0</v>
      </c>
      <c r="H108" s="47">
        <v>0</v>
      </c>
      <c r="I108" s="45">
        <v>0</v>
      </c>
      <c r="J108" s="47">
        <v>0</v>
      </c>
      <c r="K108" s="47">
        <v>0</v>
      </c>
      <c r="L108" s="47">
        <v>0</v>
      </c>
      <c r="M108" s="45">
        <v>0</v>
      </c>
      <c r="N108" s="45"/>
    </row>
    <row r="109" spans="1:14" ht="12">
      <c r="A109" s="40" t="s">
        <v>135</v>
      </c>
      <c r="B109" s="47">
        <v>86107.53</v>
      </c>
      <c r="C109" s="47">
        <v>75911.07</v>
      </c>
      <c r="D109" s="47">
        <v>87801.49</v>
      </c>
      <c r="E109" s="45">
        <v>82117.76</v>
      </c>
      <c r="F109" s="47">
        <v>76361.34</v>
      </c>
      <c r="G109" s="45">
        <v>87947.81</v>
      </c>
      <c r="H109" s="47">
        <v>72998.96</v>
      </c>
      <c r="I109" s="45">
        <v>70984.5</v>
      </c>
      <c r="J109" s="47">
        <v>82210.69</v>
      </c>
      <c r="K109" s="47">
        <v>79261.51</v>
      </c>
      <c r="L109" s="47">
        <v>83871.7</v>
      </c>
      <c r="M109" s="45">
        <v>96224.37</v>
      </c>
      <c r="N109" s="45">
        <f t="shared" si="1"/>
        <v>981798.7300000001</v>
      </c>
    </row>
    <row r="110" spans="1:14" ht="12">
      <c r="A110" s="40" t="s">
        <v>136</v>
      </c>
      <c r="B110" s="47">
        <v>556.9</v>
      </c>
      <c r="C110" s="47">
        <v>490.21</v>
      </c>
      <c r="D110" s="47">
        <v>567.98</v>
      </c>
      <c r="E110" s="45">
        <v>530.8</v>
      </c>
      <c r="F110" s="47">
        <v>493.15</v>
      </c>
      <c r="G110" s="45">
        <v>568.93</v>
      </c>
      <c r="H110" s="47">
        <v>471.16</v>
      </c>
      <c r="I110" s="45">
        <v>457.99</v>
      </c>
      <c r="J110" s="47">
        <v>531.41</v>
      </c>
      <c r="K110" s="47">
        <v>512.12</v>
      </c>
      <c r="L110" s="47">
        <v>542.27</v>
      </c>
      <c r="M110" s="45">
        <v>623.07</v>
      </c>
      <c r="N110" s="45">
        <f t="shared" si="1"/>
        <v>6345.99</v>
      </c>
    </row>
    <row r="111" spans="1:14" ht="12">
      <c r="A111" s="40" t="s">
        <v>137</v>
      </c>
      <c r="B111" s="47">
        <v>478.91</v>
      </c>
      <c r="C111" s="47">
        <v>402.8</v>
      </c>
      <c r="D111" s="47">
        <v>491.55</v>
      </c>
      <c r="E111" s="45">
        <v>449.13</v>
      </c>
      <c r="F111" s="47">
        <v>406.16</v>
      </c>
      <c r="G111" s="45">
        <v>492.65</v>
      </c>
      <c r="H111" s="47">
        <v>381.06</v>
      </c>
      <c r="I111" s="45">
        <v>366.02</v>
      </c>
      <c r="J111" s="47">
        <v>449.82</v>
      </c>
      <c r="K111" s="47">
        <v>427.81</v>
      </c>
      <c r="L111" s="47">
        <v>462.22</v>
      </c>
      <c r="M111" s="45">
        <v>554.43</v>
      </c>
      <c r="N111" s="45">
        <f t="shared" si="1"/>
        <v>5362.56</v>
      </c>
    </row>
    <row r="112" spans="2:14" ht="12">
      <c r="B112" s="47"/>
      <c r="C112" s="47">
        <v>0</v>
      </c>
      <c r="D112" s="47">
        <v>0</v>
      </c>
      <c r="E112" s="45">
        <v>0</v>
      </c>
      <c r="F112" s="47">
        <v>0</v>
      </c>
      <c r="G112" s="45">
        <v>0</v>
      </c>
      <c r="H112" s="47">
        <v>0</v>
      </c>
      <c r="I112" s="45">
        <v>0</v>
      </c>
      <c r="J112" s="47">
        <v>0</v>
      </c>
      <c r="K112" s="47">
        <v>0</v>
      </c>
      <c r="L112" s="47">
        <v>0</v>
      </c>
      <c r="M112" s="45">
        <v>0</v>
      </c>
      <c r="N112" s="45"/>
    </row>
    <row r="113" spans="1:14" ht="12">
      <c r="A113" s="48" t="s">
        <v>138</v>
      </c>
      <c r="B113" s="47">
        <v>2166954.48</v>
      </c>
      <c r="C113" s="47">
        <v>1904460.88</v>
      </c>
      <c r="D113" s="47">
        <v>2210563.21</v>
      </c>
      <c r="E113" s="45">
        <v>2064243.59</v>
      </c>
      <c r="F113" s="47">
        <v>1916052.45</v>
      </c>
      <c r="G113" s="45">
        <v>2214330.02</v>
      </c>
      <c r="H113" s="47">
        <v>1829492.7</v>
      </c>
      <c r="I113" s="45">
        <v>1777633.28</v>
      </c>
      <c r="J113" s="47">
        <v>2066635.9</v>
      </c>
      <c r="K113" s="47">
        <v>1990713.35</v>
      </c>
      <c r="L113" s="47">
        <v>2109396.28</v>
      </c>
      <c r="M113" s="45">
        <v>2427398.47</v>
      </c>
      <c r="N113" s="67">
        <f t="shared" si="1"/>
        <v>24677874.61</v>
      </c>
    </row>
    <row r="114" spans="1:14" ht="12">
      <c r="A114" s="49"/>
      <c r="B114" s="47"/>
      <c r="C114" s="47">
        <v>0</v>
      </c>
      <c r="D114" s="47">
        <v>0</v>
      </c>
      <c r="E114" s="45">
        <v>0</v>
      </c>
      <c r="F114" s="47">
        <v>0</v>
      </c>
      <c r="G114" s="45">
        <v>0</v>
      </c>
      <c r="H114" s="47">
        <v>0</v>
      </c>
      <c r="I114" s="45">
        <v>0</v>
      </c>
      <c r="J114" s="47">
        <v>0</v>
      </c>
      <c r="K114" s="47">
        <v>0</v>
      </c>
      <c r="L114" s="47">
        <v>0</v>
      </c>
      <c r="M114" s="45">
        <v>0</v>
      </c>
      <c r="N114" s="45"/>
    </row>
    <row r="115" spans="1:14" ht="12">
      <c r="A115" s="46" t="s">
        <v>139</v>
      </c>
      <c r="B115" s="47"/>
      <c r="C115" s="47">
        <v>0</v>
      </c>
      <c r="D115" s="47">
        <v>0</v>
      </c>
      <c r="E115" s="45">
        <v>0</v>
      </c>
      <c r="F115" s="47">
        <v>0</v>
      </c>
      <c r="G115" s="45">
        <v>0</v>
      </c>
      <c r="H115" s="47">
        <v>0</v>
      </c>
      <c r="I115" s="45">
        <v>0</v>
      </c>
      <c r="J115" s="47">
        <v>0</v>
      </c>
      <c r="K115" s="47">
        <v>0</v>
      </c>
      <c r="L115" s="47">
        <v>0</v>
      </c>
      <c r="M115" s="45">
        <v>0</v>
      </c>
      <c r="N115" s="45"/>
    </row>
    <row r="116" spans="1:14" ht="12">
      <c r="A116" s="46" t="s">
        <v>67</v>
      </c>
      <c r="B116" s="47"/>
      <c r="C116" s="47">
        <v>0</v>
      </c>
      <c r="D116" s="47">
        <v>0</v>
      </c>
      <c r="E116" s="45">
        <v>0</v>
      </c>
      <c r="F116" s="47">
        <v>0</v>
      </c>
      <c r="G116" s="45">
        <v>0</v>
      </c>
      <c r="H116" s="47">
        <v>0</v>
      </c>
      <c r="I116" s="45">
        <v>0</v>
      </c>
      <c r="J116" s="47">
        <v>0</v>
      </c>
      <c r="K116" s="47">
        <v>0</v>
      </c>
      <c r="L116" s="47">
        <v>0</v>
      </c>
      <c r="M116" s="45">
        <v>0</v>
      </c>
      <c r="N116" s="45"/>
    </row>
    <row r="117" spans="1:14" ht="12">
      <c r="A117" s="40" t="s">
        <v>140</v>
      </c>
      <c r="B117" s="47">
        <v>96148.78416666668</v>
      </c>
      <c r="C117" s="47">
        <v>101471.14416666668</v>
      </c>
      <c r="D117" s="47">
        <v>105432.88</v>
      </c>
      <c r="E117" s="45">
        <v>97817.28</v>
      </c>
      <c r="F117" s="47">
        <v>102874.24</v>
      </c>
      <c r="G117" s="45">
        <v>108001.24</v>
      </c>
      <c r="H117" s="47">
        <v>118617.02</v>
      </c>
      <c r="I117" s="45">
        <v>102752.97</v>
      </c>
      <c r="J117" s="47">
        <v>104629.96</v>
      </c>
      <c r="K117" s="47">
        <v>95664.92</v>
      </c>
      <c r="L117" s="47">
        <v>112099.13</v>
      </c>
      <c r="M117" s="45">
        <v>103931.83</v>
      </c>
      <c r="N117" s="45">
        <f t="shared" si="1"/>
        <v>1249441.3983333334</v>
      </c>
    </row>
    <row r="118" spans="2:14" ht="12">
      <c r="B118" s="47"/>
      <c r="C118" s="47">
        <v>0</v>
      </c>
      <c r="D118" s="47">
        <v>0</v>
      </c>
      <c r="E118" s="45">
        <v>0</v>
      </c>
      <c r="F118" s="47">
        <v>0</v>
      </c>
      <c r="G118" s="45">
        <v>0</v>
      </c>
      <c r="H118" s="47">
        <v>0</v>
      </c>
      <c r="I118" s="45">
        <v>0</v>
      </c>
      <c r="J118" s="47">
        <v>0</v>
      </c>
      <c r="K118" s="47">
        <v>0</v>
      </c>
      <c r="L118" s="47">
        <v>0</v>
      </c>
      <c r="M118" s="45">
        <v>0</v>
      </c>
      <c r="N118" s="45"/>
    </row>
    <row r="119" spans="1:14" ht="12">
      <c r="A119" s="40" t="s">
        <v>141</v>
      </c>
      <c r="B119" s="47">
        <v>2094.08</v>
      </c>
      <c r="C119" s="47">
        <v>2193.27</v>
      </c>
      <c r="D119" s="47">
        <v>2212.45</v>
      </c>
      <c r="E119" s="45">
        <v>2130.42</v>
      </c>
      <c r="F119" s="47">
        <v>2188.83</v>
      </c>
      <c r="G119" s="45">
        <v>2239.13</v>
      </c>
      <c r="H119" s="47">
        <v>2349.37</v>
      </c>
      <c r="I119" s="45">
        <v>2184.62</v>
      </c>
      <c r="J119" s="47">
        <v>2204.12</v>
      </c>
      <c r="K119" s="47">
        <v>2083.54</v>
      </c>
      <c r="L119" s="47">
        <v>2309.15</v>
      </c>
      <c r="M119" s="45">
        <v>2196.87</v>
      </c>
      <c r="N119" s="45">
        <f t="shared" si="1"/>
        <v>26385.85</v>
      </c>
    </row>
    <row r="120" spans="1:14" ht="12">
      <c r="A120" s="40" t="s">
        <v>142</v>
      </c>
      <c r="B120" s="47">
        <v>1547.4</v>
      </c>
      <c r="C120" s="47">
        <v>1629.55</v>
      </c>
      <c r="D120" s="47">
        <v>1679.22</v>
      </c>
      <c r="E120" s="45">
        <v>1574.26</v>
      </c>
      <c r="F120" s="47">
        <v>1644.78</v>
      </c>
      <c r="G120" s="45">
        <v>1714.41</v>
      </c>
      <c r="H120" s="47">
        <v>1859.87</v>
      </c>
      <c r="I120" s="45">
        <v>1642.5</v>
      </c>
      <c r="J120" s="47">
        <v>1668.22</v>
      </c>
      <c r="K120" s="47">
        <v>1539.62</v>
      </c>
      <c r="L120" s="47">
        <v>1776.33</v>
      </c>
      <c r="M120" s="45">
        <v>1658.65</v>
      </c>
      <c r="N120" s="45">
        <f t="shared" si="1"/>
        <v>19934.810000000005</v>
      </c>
    </row>
    <row r="121" spans="2:14" ht="12">
      <c r="B121" s="47">
        <v>0</v>
      </c>
      <c r="C121" s="47">
        <v>0</v>
      </c>
      <c r="D121" s="47">
        <v>0</v>
      </c>
      <c r="E121" s="45">
        <v>0</v>
      </c>
      <c r="F121" s="47">
        <v>0</v>
      </c>
      <c r="G121" s="45">
        <v>0</v>
      </c>
      <c r="H121" s="47">
        <v>0</v>
      </c>
      <c r="I121" s="45">
        <v>0</v>
      </c>
      <c r="J121" s="47">
        <v>0</v>
      </c>
      <c r="K121" s="47">
        <v>0</v>
      </c>
      <c r="L121" s="47">
        <v>0</v>
      </c>
      <c r="M121" s="45">
        <v>0</v>
      </c>
      <c r="N121" s="45"/>
    </row>
    <row r="122" spans="1:14" ht="12">
      <c r="A122" s="48" t="s">
        <v>143</v>
      </c>
      <c r="B122" s="47">
        <v>99790.26416666668</v>
      </c>
      <c r="C122" s="47">
        <v>105293.96416666669</v>
      </c>
      <c r="D122" s="47">
        <v>109324.55</v>
      </c>
      <c r="E122" s="45">
        <v>101521.96</v>
      </c>
      <c r="F122" s="47">
        <v>106707.85</v>
      </c>
      <c r="G122" s="45">
        <v>111954.78</v>
      </c>
      <c r="H122" s="47">
        <v>122826.26</v>
      </c>
      <c r="I122" s="45">
        <v>106580.09</v>
      </c>
      <c r="J122" s="47">
        <v>108502.3</v>
      </c>
      <c r="K122" s="47">
        <v>99288.08</v>
      </c>
      <c r="L122" s="47">
        <v>116184.61</v>
      </c>
      <c r="M122" s="45">
        <v>107787.35</v>
      </c>
      <c r="N122" s="67">
        <f t="shared" si="1"/>
        <v>1295762.0583333336</v>
      </c>
    </row>
    <row r="123" spans="1:14" ht="12">
      <c r="A123" s="49"/>
      <c r="B123" s="47"/>
      <c r="C123" s="47">
        <v>0</v>
      </c>
      <c r="D123" s="47">
        <v>0</v>
      </c>
      <c r="E123" s="45">
        <v>0</v>
      </c>
      <c r="F123" s="47">
        <v>0</v>
      </c>
      <c r="G123" s="45">
        <v>0</v>
      </c>
      <c r="H123" s="47">
        <v>0</v>
      </c>
      <c r="I123" s="45">
        <v>0</v>
      </c>
      <c r="J123" s="47">
        <v>0</v>
      </c>
      <c r="K123" s="47">
        <v>0</v>
      </c>
      <c r="L123" s="47">
        <v>0</v>
      </c>
      <c r="M123" s="45">
        <v>0</v>
      </c>
      <c r="N123" s="45"/>
    </row>
    <row r="124" spans="1:14" ht="12">
      <c r="A124" s="46" t="s">
        <v>144</v>
      </c>
      <c r="B124" s="47"/>
      <c r="C124" s="47">
        <v>0</v>
      </c>
      <c r="D124" s="47">
        <v>0</v>
      </c>
      <c r="E124" s="45">
        <v>0</v>
      </c>
      <c r="F124" s="47">
        <v>0</v>
      </c>
      <c r="G124" s="45">
        <v>0</v>
      </c>
      <c r="H124" s="47">
        <v>0</v>
      </c>
      <c r="I124" s="45">
        <v>0</v>
      </c>
      <c r="J124" s="47">
        <v>0</v>
      </c>
      <c r="K124" s="47">
        <v>0</v>
      </c>
      <c r="L124" s="47">
        <v>0</v>
      </c>
      <c r="M124" s="45">
        <v>0</v>
      </c>
      <c r="N124" s="45"/>
    </row>
    <row r="125" spans="1:14" ht="12">
      <c r="A125" s="46" t="s">
        <v>127</v>
      </c>
      <c r="B125" s="47"/>
      <c r="C125" s="47">
        <v>0</v>
      </c>
      <c r="D125" s="47">
        <v>0</v>
      </c>
      <c r="E125" s="45">
        <v>0</v>
      </c>
      <c r="F125" s="47">
        <v>0</v>
      </c>
      <c r="G125" s="45">
        <v>0</v>
      </c>
      <c r="H125" s="47">
        <v>0</v>
      </c>
      <c r="I125" s="45">
        <v>0</v>
      </c>
      <c r="J125" s="47">
        <v>0</v>
      </c>
      <c r="K125" s="47">
        <v>0</v>
      </c>
      <c r="L125" s="47">
        <v>0</v>
      </c>
      <c r="M125" s="45">
        <v>0</v>
      </c>
      <c r="N125" s="45"/>
    </row>
    <row r="126" spans="1:14" ht="12">
      <c r="A126" s="40" t="s">
        <v>145</v>
      </c>
      <c r="B126" s="47">
        <v>4589.82</v>
      </c>
      <c r="C126" s="47">
        <v>4589.82</v>
      </c>
      <c r="D126" s="47">
        <v>4589.82</v>
      </c>
      <c r="E126" s="45">
        <v>4589.82</v>
      </c>
      <c r="F126" s="47">
        <v>4589.82</v>
      </c>
      <c r="G126" s="45">
        <v>4589.82</v>
      </c>
      <c r="H126" s="47">
        <v>4589.82</v>
      </c>
      <c r="I126" s="45">
        <v>4589.82</v>
      </c>
      <c r="J126" s="47">
        <v>4589.82</v>
      </c>
      <c r="K126" s="47">
        <v>4589.82</v>
      </c>
      <c r="L126" s="47">
        <v>4589.82</v>
      </c>
      <c r="M126" s="45">
        <v>4589.82</v>
      </c>
      <c r="N126" s="45">
        <f t="shared" si="1"/>
        <v>55077.84</v>
      </c>
    </row>
    <row r="127" spans="2:14" ht="12">
      <c r="B127" s="47"/>
      <c r="C127" s="47">
        <v>0</v>
      </c>
      <c r="D127" s="47">
        <v>0</v>
      </c>
      <c r="E127" s="45">
        <v>0</v>
      </c>
      <c r="F127" s="47">
        <v>0</v>
      </c>
      <c r="G127" s="45">
        <v>0</v>
      </c>
      <c r="H127" s="47">
        <v>0</v>
      </c>
      <c r="I127" s="45">
        <v>0</v>
      </c>
      <c r="J127" s="47">
        <v>0</v>
      </c>
      <c r="K127" s="47">
        <v>0</v>
      </c>
      <c r="L127" s="47">
        <v>0</v>
      </c>
      <c r="M127" s="45">
        <v>0</v>
      </c>
      <c r="N127" s="45"/>
    </row>
    <row r="128" spans="1:14" ht="12">
      <c r="A128" s="46" t="s">
        <v>67</v>
      </c>
      <c r="B128" s="47"/>
      <c r="C128" s="47">
        <v>0</v>
      </c>
      <c r="D128" s="47">
        <v>0</v>
      </c>
      <c r="E128" s="45">
        <v>0</v>
      </c>
      <c r="F128" s="47">
        <v>0</v>
      </c>
      <c r="G128" s="45">
        <v>0</v>
      </c>
      <c r="H128" s="47">
        <v>0</v>
      </c>
      <c r="I128" s="45">
        <v>0</v>
      </c>
      <c r="J128" s="47">
        <v>0</v>
      </c>
      <c r="K128" s="47">
        <v>0</v>
      </c>
      <c r="L128" s="47">
        <v>0</v>
      </c>
      <c r="M128" s="45">
        <v>0</v>
      </c>
      <c r="N128" s="45"/>
    </row>
    <row r="129" spans="1:14" ht="12">
      <c r="A129" s="40" t="s">
        <v>146</v>
      </c>
      <c r="B129" s="47">
        <v>461975.87</v>
      </c>
      <c r="C129" s="47">
        <v>370847.56</v>
      </c>
      <c r="D129" s="47">
        <v>460885.47</v>
      </c>
      <c r="E129" s="45">
        <v>421225.43</v>
      </c>
      <c r="F129" s="47">
        <v>398911.43</v>
      </c>
      <c r="G129" s="45">
        <v>517156.94</v>
      </c>
      <c r="H129" s="47">
        <v>441356.85</v>
      </c>
      <c r="I129" s="45">
        <v>427174.13</v>
      </c>
      <c r="J129" s="47">
        <v>444354.42</v>
      </c>
      <c r="K129" s="47">
        <v>498696.26</v>
      </c>
      <c r="L129" s="47">
        <v>504035.15</v>
      </c>
      <c r="M129" s="45">
        <v>428410.84</v>
      </c>
      <c r="N129" s="45">
        <f t="shared" si="1"/>
        <v>5375030.35</v>
      </c>
    </row>
    <row r="130" spans="2:14" ht="12">
      <c r="B130" s="47"/>
      <c r="C130" s="47">
        <v>0</v>
      </c>
      <c r="D130" s="47">
        <v>0</v>
      </c>
      <c r="E130" s="45">
        <v>0</v>
      </c>
      <c r="F130" s="47">
        <v>0</v>
      </c>
      <c r="G130" s="45">
        <v>0</v>
      </c>
      <c r="H130" s="47">
        <v>0</v>
      </c>
      <c r="I130" s="45">
        <v>0</v>
      </c>
      <c r="J130" s="47">
        <v>0</v>
      </c>
      <c r="K130" s="47">
        <v>0</v>
      </c>
      <c r="L130" s="47">
        <v>0</v>
      </c>
      <c r="M130" s="45">
        <v>0</v>
      </c>
      <c r="N130" s="45"/>
    </row>
    <row r="131" spans="1:14" ht="12">
      <c r="A131" s="40" t="s">
        <v>147</v>
      </c>
      <c r="B131" s="47">
        <v>108.73</v>
      </c>
      <c r="C131" s="47">
        <v>89.66</v>
      </c>
      <c r="D131" s="47">
        <v>108.5</v>
      </c>
      <c r="E131" s="45">
        <v>100.2</v>
      </c>
      <c r="F131" s="47">
        <v>95.53</v>
      </c>
      <c r="G131" s="45">
        <v>120.28</v>
      </c>
      <c r="H131" s="47">
        <v>104.42</v>
      </c>
      <c r="I131" s="45">
        <v>101.45</v>
      </c>
      <c r="J131" s="47">
        <v>105.04</v>
      </c>
      <c r="K131" s="47">
        <v>116.42</v>
      </c>
      <c r="L131" s="47">
        <v>117.54</v>
      </c>
      <c r="M131" s="45">
        <v>101.71</v>
      </c>
      <c r="N131" s="45">
        <f t="shared" si="1"/>
        <v>1269.48</v>
      </c>
    </row>
    <row r="132" spans="1:14" ht="12">
      <c r="A132" s="40" t="s">
        <v>15</v>
      </c>
      <c r="B132" s="47">
        <v>273.11</v>
      </c>
      <c r="C132" s="47">
        <v>222.26</v>
      </c>
      <c r="D132" s="47">
        <v>272.5</v>
      </c>
      <c r="E132" s="45">
        <v>250.37</v>
      </c>
      <c r="F132" s="47">
        <v>237.92</v>
      </c>
      <c r="G132" s="45">
        <v>303.9</v>
      </c>
      <c r="H132" s="47">
        <v>261.6</v>
      </c>
      <c r="I132" s="45">
        <v>253.69</v>
      </c>
      <c r="J132" s="47">
        <v>263.27</v>
      </c>
      <c r="K132" s="47">
        <v>293.6</v>
      </c>
      <c r="L132" s="47">
        <v>296.57</v>
      </c>
      <c r="M132" s="45">
        <v>254.38</v>
      </c>
      <c r="N132" s="45">
        <f t="shared" si="1"/>
        <v>3183.17</v>
      </c>
    </row>
    <row r="133" spans="2:14" ht="12">
      <c r="B133" s="47"/>
      <c r="C133" s="47">
        <v>0</v>
      </c>
      <c r="D133" s="47">
        <v>0</v>
      </c>
      <c r="E133" s="45">
        <v>0</v>
      </c>
      <c r="F133" s="47">
        <v>0</v>
      </c>
      <c r="G133" s="45">
        <v>0</v>
      </c>
      <c r="H133" s="47">
        <v>0</v>
      </c>
      <c r="I133" s="45">
        <v>0</v>
      </c>
      <c r="J133" s="47">
        <v>0</v>
      </c>
      <c r="K133" s="47">
        <v>0</v>
      </c>
      <c r="L133" s="47">
        <v>0</v>
      </c>
      <c r="M133" s="45">
        <v>0</v>
      </c>
      <c r="N133" s="45"/>
    </row>
    <row r="134" spans="1:14" ht="12">
      <c r="A134" s="46" t="s">
        <v>62</v>
      </c>
      <c r="B134" s="47"/>
      <c r="C134" s="47">
        <v>0</v>
      </c>
      <c r="D134" s="47">
        <v>0</v>
      </c>
      <c r="E134" s="45">
        <v>0</v>
      </c>
      <c r="F134" s="47">
        <v>0</v>
      </c>
      <c r="G134" s="45">
        <v>0</v>
      </c>
      <c r="H134" s="47">
        <v>0</v>
      </c>
      <c r="I134" s="45">
        <v>0</v>
      </c>
      <c r="J134" s="47">
        <v>0</v>
      </c>
      <c r="K134" s="47">
        <v>0</v>
      </c>
      <c r="L134" s="47">
        <v>0</v>
      </c>
      <c r="M134" s="45">
        <v>0</v>
      </c>
      <c r="N134" s="45"/>
    </row>
    <row r="135" spans="1:14" ht="12">
      <c r="A135" s="40" t="s">
        <v>148</v>
      </c>
      <c r="B135" s="47">
        <v>438.11</v>
      </c>
      <c r="C135" s="47">
        <v>356.91</v>
      </c>
      <c r="D135" s="47">
        <v>437.14</v>
      </c>
      <c r="E135" s="45">
        <v>401.8</v>
      </c>
      <c r="F135" s="47">
        <v>381.92</v>
      </c>
      <c r="G135" s="45">
        <v>487.29</v>
      </c>
      <c r="H135" s="47">
        <v>419.74</v>
      </c>
      <c r="I135" s="45">
        <v>407.1</v>
      </c>
      <c r="J135" s="47">
        <v>422.41</v>
      </c>
      <c r="K135" s="47">
        <v>470.84</v>
      </c>
      <c r="L135" s="47">
        <v>475.59</v>
      </c>
      <c r="M135" s="45">
        <v>408.2</v>
      </c>
      <c r="N135" s="45">
        <f t="shared" si="1"/>
        <v>5107.049999999999</v>
      </c>
    </row>
    <row r="136" spans="1:14" ht="12">
      <c r="A136" s="40" t="s">
        <v>149</v>
      </c>
      <c r="B136" s="47">
        <v>438.11</v>
      </c>
      <c r="C136" s="47">
        <v>356.91</v>
      </c>
      <c r="D136" s="47">
        <v>437.14</v>
      </c>
      <c r="E136" s="45">
        <v>401.8</v>
      </c>
      <c r="F136" s="47">
        <v>381.92</v>
      </c>
      <c r="G136" s="45">
        <v>487.29</v>
      </c>
      <c r="H136" s="47">
        <v>419.74</v>
      </c>
      <c r="I136" s="45">
        <v>407.1</v>
      </c>
      <c r="J136" s="47">
        <v>422.41</v>
      </c>
      <c r="K136" s="47">
        <v>470.84</v>
      </c>
      <c r="L136" s="47">
        <v>475.59</v>
      </c>
      <c r="M136" s="45">
        <v>408.2</v>
      </c>
      <c r="N136" s="45">
        <f t="shared" si="1"/>
        <v>5107.049999999999</v>
      </c>
    </row>
    <row r="137" spans="2:14" ht="12">
      <c r="B137" s="47"/>
      <c r="C137" s="47">
        <v>0</v>
      </c>
      <c r="D137" s="47">
        <v>0</v>
      </c>
      <c r="E137" s="45">
        <v>0</v>
      </c>
      <c r="F137" s="47">
        <v>0</v>
      </c>
      <c r="G137" s="45">
        <v>0</v>
      </c>
      <c r="H137" s="47">
        <v>0</v>
      </c>
      <c r="I137" s="45">
        <v>0</v>
      </c>
      <c r="J137" s="47">
        <v>0</v>
      </c>
      <c r="K137" s="47">
        <v>0</v>
      </c>
      <c r="L137" s="47">
        <v>0</v>
      </c>
      <c r="M137" s="45">
        <v>0</v>
      </c>
      <c r="N137" s="45"/>
    </row>
    <row r="138" spans="1:14" ht="12">
      <c r="A138" s="48" t="s">
        <v>150</v>
      </c>
      <c r="B138" s="47">
        <v>467823.75</v>
      </c>
      <c r="C138" s="47">
        <v>376463.12</v>
      </c>
      <c r="D138" s="47">
        <v>466730.57</v>
      </c>
      <c r="E138" s="45">
        <v>426969.42</v>
      </c>
      <c r="F138" s="47">
        <v>404598.54</v>
      </c>
      <c r="G138" s="45">
        <v>523145.52</v>
      </c>
      <c r="H138" s="47">
        <v>447152.17</v>
      </c>
      <c r="I138" s="45">
        <v>432933.29</v>
      </c>
      <c r="J138" s="47">
        <v>450157.37</v>
      </c>
      <c r="K138" s="47">
        <v>504637.78</v>
      </c>
      <c r="L138" s="47">
        <v>509990.26</v>
      </c>
      <c r="M138" s="45">
        <v>434173.15</v>
      </c>
      <c r="N138" s="67">
        <f t="shared" si="1"/>
        <v>5444774.94</v>
      </c>
    </row>
    <row r="139" spans="1:14" ht="12">
      <c r="A139" s="49"/>
      <c r="B139" s="47"/>
      <c r="C139" s="47">
        <v>0</v>
      </c>
      <c r="D139" s="47">
        <v>0</v>
      </c>
      <c r="E139" s="45">
        <v>0</v>
      </c>
      <c r="F139" s="47">
        <v>0</v>
      </c>
      <c r="G139" s="45">
        <v>0</v>
      </c>
      <c r="H139" s="47">
        <v>0</v>
      </c>
      <c r="I139" s="45">
        <v>0</v>
      </c>
      <c r="J139" s="47">
        <v>0</v>
      </c>
      <c r="K139" s="47">
        <v>0</v>
      </c>
      <c r="L139" s="47">
        <v>0</v>
      </c>
      <c r="M139" s="45">
        <v>0</v>
      </c>
      <c r="N139" s="45"/>
    </row>
    <row r="140" spans="1:14" ht="12">
      <c r="A140" s="46" t="s">
        <v>151</v>
      </c>
      <c r="B140" s="47"/>
      <c r="C140" s="47">
        <v>0</v>
      </c>
      <c r="D140" s="47">
        <v>0</v>
      </c>
      <c r="E140" s="45">
        <v>0</v>
      </c>
      <c r="F140" s="47">
        <v>0</v>
      </c>
      <c r="G140" s="45">
        <v>0</v>
      </c>
      <c r="H140" s="47">
        <v>0</v>
      </c>
      <c r="I140" s="45">
        <v>0</v>
      </c>
      <c r="J140" s="47">
        <v>0</v>
      </c>
      <c r="K140" s="47">
        <v>0</v>
      </c>
      <c r="L140" s="47">
        <v>0</v>
      </c>
      <c r="M140" s="45">
        <v>0</v>
      </c>
      <c r="N140" s="45"/>
    </row>
    <row r="141" spans="1:14" ht="12">
      <c r="A141" s="46" t="s">
        <v>67</v>
      </c>
      <c r="B141" s="47"/>
      <c r="C141" s="47">
        <v>0</v>
      </c>
      <c r="D141" s="47">
        <v>0</v>
      </c>
      <c r="E141" s="45">
        <v>0</v>
      </c>
      <c r="F141" s="47">
        <v>0</v>
      </c>
      <c r="G141" s="45">
        <v>0</v>
      </c>
      <c r="H141" s="47">
        <v>0</v>
      </c>
      <c r="I141" s="45">
        <v>0</v>
      </c>
      <c r="J141" s="47">
        <v>0</v>
      </c>
      <c r="K141" s="47">
        <v>0</v>
      </c>
      <c r="L141" s="47">
        <v>0</v>
      </c>
      <c r="M141" s="45">
        <v>0</v>
      </c>
      <c r="N141" s="45"/>
    </row>
    <row r="142" spans="1:14" ht="12">
      <c r="A142" s="40" t="s">
        <v>152</v>
      </c>
      <c r="B142" s="47">
        <v>702961.37</v>
      </c>
      <c r="C142" s="47">
        <v>595999.26</v>
      </c>
      <c r="D142" s="47">
        <v>628682.27</v>
      </c>
      <c r="E142" s="45">
        <v>574717.78</v>
      </c>
      <c r="F142" s="47">
        <v>643755.02</v>
      </c>
      <c r="G142" s="45">
        <v>727302.93</v>
      </c>
      <c r="H142" s="47">
        <v>556961.61</v>
      </c>
      <c r="I142" s="45">
        <v>517181.95</v>
      </c>
      <c r="J142" s="47">
        <v>647132.51</v>
      </c>
      <c r="K142" s="47">
        <v>573427.35</v>
      </c>
      <c r="L142" s="47">
        <v>599539.22</v>
      </c>
      <c r="M142" s="45">
        <v>648688.53</v>
      </c>
      <c r="N142" s="45">
        <f aca="true" t="shared" si="2" ref="N142:N202">SUM(B142:M142)</f>
        <v>7416349.8</v>
      </c>
    </row>
    <row r="143" spans="2:14" ht="12">
      <c r="B143" s="47"/>
      <c r="C143" s="47">
        <v>0</v>
      </c>
      <c r="D143" s="47">
        <v>0</v>
      </c>
      <c r="E143" s="45">
        <v>0</v>
      </c>
      <c r="F143" s="47">
        <v>0</v>
      </c>
      <c r="G143" s="45">
        <v>0</v>
      </c>
      <c r="H143" s="47">
        <v>0</v>
      </c>
      <c r="I143" s="45">
        <v>0</v>
      </c>
      <c r="J143" s="47">
        <v>0</v>
      </c>
      <c r="K143" s="47">
        <v>0</v>
      </c>
      <c r="L143" s="47">
        <v>0</v>
      </c>
      <c r="M143" s="45">
        <v>0</v>
      </c>
      <c r="N143" s="45"/>
    </row>
    <row r="144" spans="1:14" ht="12">
      <c r="A144" s="40" t="s">
        <v>153</v>
      </c>
      <c r="B144" s="47">
        <v>270909.49</v>
      </c>
      <c r="C144" s="47">
        <v>229390.46</v>
      </c>
      <c r="D144" s="47">
        <v>242076.88</v>
      </c>
      <c r="E144" s="45">
        <v>221129.72</v>
      </c>
      <c r="F144" s="47">
        <v>247927.61</v>
      </c>
      <c r="G144" s="45">
        <v>280358.05</v>
      </c>
      <c r="H144" s="47">
        <v>214237.37</v>
      </c>
      <c r="I144" s="45">
        <v>198796.27</v>
      </c>
      <c r="J144" s="47">
        <v>249238.64</v>
      </c>
      <c r="K144" s="47">
        <v>220628.81</v>
      </c>
      <c r="L144" s="47">
        <v>230764.55</v>
      </c>
      <c r="M144" s="45">
        <v>249842.63</v>
      </c>
      <c r="N144" s="45">
        <f t="shared" si="2"/>
        <v>2855300.48</v>
      </c>
    </row>
    <row r="145" spans="2:14" ht="12">
      <c r="B145" s="47"/>
      <c r="C145" s="47">
        <v>0</v>
      </c>
      <c r="D145" s="47">
        <v>0</v>
      </c>
      <c r="E145" s="45">
        <v>0</v>
      </c>
      <c r="F145" s="47">
        <v>0</v>
      </c>
      <c r="G145" s="45">
        <v>0</v>
      </c>
      <c r="H145" s="47">
        <v>0</v>
      </c>
      <c r="I145" s="45">
        <v>0</v>
      </c>
      <c r="J145" s="47">
        <v>0</v>
      </c>
      <c r="K145" s="47">
        <v>0</v>
      </c>
      <c r="L145" s="47">
        <v>0</v>
      </c>
      <c r="M145" s="45">
        <v>0</v>
      </c>
      <c r="N145" s="45"/>
    </row>
    <row r="146" spans="1:14" ht="12">
      <c r="A146" s="46" t="s">
        <v>62</v>
      </c>
      <c r="B146" s="47"/>
      <c r="C146" s="47">
        <v>0</v>
      </c>
      <c r="D146" s="47">
        <v>0</v>
      </c>
      <c r="E146" s="45">
        <v>0</v>
      </c>
      <c r="F146" s="47">
        <v>0</v>
      </c>
      <c r="G146" s="45">
        <v>0</v>
      </c>
      <c r="H146" s="47">
        <v>0</v>
      </c>
      <c r="I146" s="45">
        <v>0</v>
      </c>
      <c r="J146" s="47">
        <v>0</v>
      </c>
      <c r="K146" s="47">
        <v>0</v>
      </c>
      <c r="L146" s="47">
        <v>0</v>
      </c>
      <c r="M146" s="45">
        <v>0</v>
      </c>
      <c r="N146" s="45"/>
    </row>
    <row r="147" spans="1:14" ht="12">
      <c r="A147" s="40" t="s">
        <v>154</v>
      </c>
      <c r="B147" s="47">
        <v>26199.1</v>
      </c>
      <c r="C147" s="47">
        <v>22284.51</v>
      </c>
      <c r="D147" s="47">
        <v>23480.64</v>
      </c>
      <c r="E147" s="45">
        <v>21505.66</v>
      </c>
      <c r="F147" s="47">
        <v>24032.27</v>
      </c>
      <c r="G147" s="45">
        <v>27089.95</v>
      </c>
      <c r="H147" s="47">
        <v>20855.82</v>
      </c>
      <c r="I147" s="45">
        <v>19399.97</v>
      </c>
      <c r="J147" s="47">
        <v>24155.88</v>
      </c>
      <c r="K147" s="47">
        <v>21458.43</v>
      </c>
      <c r="L147" s="47">
        <v>22414.07</v>
      </c>
      <c r="M147" s="45">
        <v>24212.83</v>
      </c>
      <c r="N147" s="45">
        <f t="shared" si="2"/>
        <v>277089.13</v>
      </c>
    </row>
    <row r="148" spans="1:14" ht="12">
      <c r="A148" s="40" t="s">
        <v>155</v>
      </c>
      <c r="B148" s="47">
        <v>2255.05</v>
      </c>
      <c r="C148" s="47">
        <v>1897.06</v>
      </c>
      <c r="D148" s="47">
        <v>2006.45</v>
      </c>
      <c r="E148" s="45">
        <v>1825.83</v>
      </c>
      <c r="F148" s="47">
        <v>2056.9</v>
      </c>
      <c r="G148" s="45">
        <v>2336.52</v>
      </c>
      <c r="H148" s="47">
        <v>1766.41</v>
      </c>
      <c r="I148" s="45">
        <v>1633.27</v>
      </c>
      <c r="J148" s="47">
        <v>2068.2</v>
      </c>
      <c r="K148" s="47">
        <v>1821.52</v>
      </c>
      <c r="L148" s="47">
        <v>1908.91</v>
      </c>
      <c r="M148" s="45">
        <v>2073.41</v>
      </c>
      <c r="N148" s="45">
        <f t="shared" si="2"/>
        <v>23649.530000000002</v>
      </c>
    </row>
    <row r="149" spans="1:14" ht="12">
      <c r="A149" s="40" t="s">
        <v>156</v>
      </c>
      <c r="B149" s="47">
        <v>74233.7</v>
      </c>
      <c r="C149" s="47">
        <v>63076.73</v>
      </c>
      <c r="D149" s="47">
        <v>66485.82</v>
      </c>
      <c r="E149" s="45">
        <v>60856.91</v>
      </c>
      <c r="F149" s="47">
        <v>68058.02</v>
      </c>
      <c r="G149" s="45">
        <v>76772.71</v>
      </c>
      <c r="H149" s="47">
        <v>59004.8</v>
      </c>
      <c r="I149" s="45">
        <v>54855.48</v>
      </c>
      <c r="J149" s="47">
        <v>68410.32</v>
      </c>
      <c r="K149" s="47">
        <v>60722.31</v>
      </c>
      <c r="L149" s="47">
        <v>63445.97</v>
      </c>
      <c r="M149" s="45">
        <v>68572.63</v>
      </c>
      <c r="N149" s="45">
        <f t="shared" si="2"/>
        <v>784495.4</v>
      </c>
    </row>
    <row r="150" spans="1:14" ht="12">
      <c r="A150" s="40" t="s">
        <v>157</v>
      </c>
      <c r="B150" s="47">
        <v>256.22</v>
      </c>
      <c r="C150" s="47">
        <v>215.35</v>
      </c>
      <c r="D150" s="47">
        <v>227.84</v>
      </c>
      <c r="E150" s="45">
        <v>207.21</v>
      </c>
      <c r="F150" s="47">
        <v>233.6</v>
      </c>
      <c r="G150" s="45">
        <v>265.52</v>
      </c>
      <c r="H150" s="47">
        <v>200.43</v>
      </c>
      <c r="I150" s="45">
        <v>185.23</v>
      </c>
      <c r="J150" s="47">
        <v>234.89</v>
      </c>
      <c r="K150" s="47">
        <v>206.72</v>
      </c>
      <c r="L150" s="47">
        <v>216.7</v>
      </c>
      <c r="M150" s="45">
        <v>235.48</v>
      </c>
      <c r="N150" s="45">
        <f t="shared" si="2"/>
        <v>2685.1899999999996</v>
      </c>
    </row>
    <row r="151" spans="1:14" ht="12">
      <c r="A151" s="40" t="s">
        <v>158</v>
      </c>
      <c r="B151" s="47">
        <v>2427.1</v>
      </c>
      <c r="C151" s="47">
        <v>2061.23</v>
      </c>
      <c r="D151" s="47">
        <v>2173.02</v>
      </c>
      <c r="E151" s="45">
        <v>1988.44</v>
      </c>
      <c r="F151" s="47">
        <v>2224.58</v>
      </c>
      <c r="G151" s="45">
        <v>2510.36</v>
      </c>
      <c r="H151" s="47">
        <v>1927.7</v>
      </c>
      <c r="I151" s="45">
        <v>1791.63</v>
      </c>
      <c r="J151" s="47">
        <v>2236.13</v>
      </c>
      <c r="K151" s="47">
        <v>1984.02</v>
      </c>
      <c r="L151" s="47">
        <v>2073.34</v>
      </c>
      <c r="M151" s="45">
        <v>2241.46</v>
      </c>
      <c r="N151" s="45">
        <f t="shared" si="2"/>
        <v>25639.010000000002</v>
      </c>
    </row>
    <row r="152" spans="1:14" ht="12">
      <c r="A152" s="40" t="s">
        <v>159</v>
      </c>
      <c r="B152" s="47">
        <v>3031.99</v>
      </c>
      <c r="C152" s="47">
        <v>2574.94</v>
      </c>
      <c r="D152" s="47">
        <v>2714.59</v>
      </c>
      <c r="E152" s="45">
        <v>2484</v>
      </c>
      <c r="F152" s="47">
        <v>2779</v>
      </c>
      <c r="G152" s="45">
        <v>3136</v>
      </c>
      <c r="H152" s="47">
        <v>2408.13</v>
      </c>
      <c r="I152" s="45">
        <v>2238.15</v>
      </c>
      <c r="J152" s="47">
        <v>2793.43</v>
      </c>
      <c r="K152" s="47">
        <v>2478.49</v>
      </c>
      <c r="L152" s="47">
        <v>2590.07</v>
      </c>
      <c r="M152" s="45">
        <v>2800.08</v>
      </c>
      <c r="N152" s="45">
        <f t="shared" si="2"/>
        <v>32028.870000000003</v>
      </c>
    </row>
    <row r="153" spans="1:14" ht="12">
      <c r="A153" s="40" t="s">
        <v>160</v>
      </c>
      <c r="B153" s="47">
        <v>2415.99</v>
      </c>
      <c r="C153" s="47">
        <v>2044.75</v>
      </c>
      <c r="D153" s="47">
        <v>2158.19</v>
      </c>
      <c r="E153" s="45">
        <v>1970.89</v>
      </c>
      <c r="F153" s="47">
        <v>2210.5</v>
      </c>
      <c r="G153" s="45">
        <v>2500.47</v>
      </c>
      <c r="H153" s="47">
        <v>1909.26</v>
      </c>
      <c r="I153" s="45">
        <v>1771.2</v>
      </c>
      <c r="J153" s="47">
        <v>2222.22</v>
      </c>
      <c r="K153" s="47">
        <v>1966.41</v>
      </c>
      <c r="L153" s="47">
        <v>2057.04</v>
      </c>
      <c r="M153" s="45">
        <v>2227.62</v>
      </c>
      <c r="N153" s="45">
        <f t="shared" si="2"/>
        <v>25454.54</v>
      </c>
    </row>
    <row r="154" spans="1:14" ht="12">
      <c r="A154" s="40" t="s">
        <v>161</v>
      </c>
      <c r="B154" s="47">
        <v>591.58</v>
      </c>
      <c r="C154" s="47">
        <v>493.9</v>
      </c>
      <c r="D154" s="47">
        <v>523.75</v>
      </c>
      <c r="E154" s="45">
        <v>474.47</v>
      </c>
      <c r="F154" s="47">
        <v>537.51</v>
      </c>
      <c r="G154" s="45">
        <v>613.81</v>
      </c>
      <c r="H154" s="47">
        <v>458.25</v>
      </c>
      <c r="I154" s="45">
        <v>421.93</v>
      </c>
      <c r="J154" s="47">
        <v>540.6</v>
      </c>
      <c r="K154" s="47">
        <v>473.29</v>
      </c>
      <c r="L154" s="47">
        <v>497.13</v>
      </c>
      <c r="M154" s="45">
        <v>542.02</v>
      </c>
      <c r="N154" s="45">
        <f t="shared" si="2"/>
        <v>6168.24</v>
      </c>
    </row>
    <row r="155" spans="1:14" ht="12">
      <c r="A155" s="40" t="s">
        <v>162</v>
      </c>
      <c r="B155" s="47">
        <v>12644.54</v>
      </c>
      <c r="C155" s="47">
        <v>10729.7</v>
      </c>
      <c r="D155" s="47">
        <v>11314.8</v>
      </c>
      <c r="E155" s="45">
        <v>10348.72</v>
      </c>
      <c r="F155" s="47">
        <v>11584.63</v>
      </c>
      <c r="G155" s="45">
        <v>13080.31</v>
      </c>
      <c r="H155" s="47">
        <v>10030.85</v>
      </c>
      <c r="I155" s="45">
        <v>9318.71</v>
      </c>
      <c r="J155" s="47">
        <v>11645.09</v>
      </c>
      <c r="K155" s="47">
        <v>10325.62</v>
      </c>
      <c r="L155" s="47">
        <v>10793.08</v>
      </c>
      <c r="M155" s="45">
        <v>11672.95</v>
      </c>
      <c r="N155" s="45">
        <f t="shared" si="2"/>
        <v>133489</v>
      </c>
    </row>
    <row r="156" spans="2:14" ht="12">
      <c r="B156" s="47"/>
      <c r="C156" s="47">
        <v>0</v>
      </c>
      <c r="D156" s="47">
        <v>0</v>
      </c>
      <c r="E156" s="45">
        <v>0</v>
      </c>
      <c r="F156" s="47">
        <v>0</v>
      </c>
      <c r="G156" s="45">
        <v>0</v>
      </c>
      <c r="H156" s="47">
        <v>0</v>
      </c>
      <c r="I156" s="45">
        <v>0</v>
      </c>
      <c r="J156" s="47">
        <v>0</v>
      </c>
      <c r="K156" s="47">
        <v>0</v>
      </c>
      <c r="L156" s="47">
        <v>0</v>
      </c>
      <c r="M156" s="45">
        <v>0</v>
      </c>
      <c r="N156" s="45"/>
    </row>
    <row r="157" spans="1:14" ht="12">
      <c r="A157" s="48" t="s">
        <v>163</v>
      </c>
      <c r="B157" s="47">
        <v>1097926.13</v>
      </c>
      <c r="C157" s="47">
        <v>930767.89</v>
      </c>
      <c r="D157" s="47">
        <v>981844.25</v>
      </c>
      <c r="E157" s="45">
        <v>897509.63</v>
      </c>
      <c r="F157" s="47">
        <v>1005399.64</v>
      </c>
      <c r="G157" s="45">
        <v>1135966.63</v>
      </c>
      <c r="H157" s="47">
        <v>869760.63</v>
      </c>
      <c r="I157" s="45">
        <v>807593.79</v>
      </c>
      <c r="J157" s="47">
        <v>1010677.91</v>
      </c>
      <c r="K157" s="47">
        <v>895492.97</v>
      </c>
      <c r="L157" s="47">
        <v>936300.08</v>
      </c>
      <c r="M157" s="45">
        <v>1013109.64</v>
      </c>
      <c r="N157" s="67">
        <f t="shared" si="2"/>
        <v>11582349.190000001</v>
      </c>
    </row>
    <row r="158" spans="1:14" ht="12">
      <c r="A158" s="49"/>
      <c r="B158" s="47"/>
      <c r="C158" s="47">
        <v>0</v>
      </c>
      <c r="D158" s="47">
        <v>0</v>
      </c>
      <c r="E158" s="45">
        <v>0</v>
      </c>
      <c r="F158" s="47">
        <v>0</v>
      </c>
      <c r="G158" s="45">
        <v>0</v>
      </c>
      <c r="H158" s="47">
        <v>0</v>
      </c>
      <c r="I158" s="45">
        <v>0</v>
      </c>
      <c r="J158" s="47">
        <v>0</v>
      </c>
      <c r="K158" s="47">
        <v>0</v>
      </c>
      <c r="L158" s="47">
        <v>0</v>
      </c>
      <c r="M158" s="45">
        <v>0</v>
      </c>
      <c r="N158" s="45"/>
    </row>
    <row r="159" spans="1:14" ht="12">
      <c r="A159" s="46" t="s">
        <v>164</v>
      </c>
      <c r="B159" s="47"/>
      <c r="C159" s="47">
        <v>0</v>
      </c>
      <c r="D159" s="47">
        <v>0</v>
      </c>
      <c r="E159" s="45">
        <v>0</v>
      </c>
      <c r="F159" s="47">
        <v>0</v>
      </c>
      <c r="G159" s="45">
        <v>0</v>
      </c>
      <c r="H159" s="47">
        <v>0</v>
      </c>
      <c r="I159" s="45">
        <v>0</v>
      </c>
      <c r="J159" s="47">
        <v>0</v>
      </c>
      <c r="K159" s="47">
        <v>0</v>
      </c>
      <c r="L159" s="47">
        <v>0</v>
      </c>
      <c r="M159" s="45">
        <v>0</v>
      </c>
      <c r="N159" s="45"/>
    </row>
    <row r="160" spans="1:14" ht="12">
      <c r="A160" s="46" t="s">
        <v>127</v>
      </c>
      <c r="B160" s="47"/>
      <c r="C160" s="47">
        <v>0</v>
      </c>
      <c r="D160" s="47">
        <v>0</v>
      </c>
      <c r="E160" s="45">
        <v>0</v>
      </c>
      <c r="F160" s="47">
        <v>0</v>
      </c>
      <c r="G160" s="45">
        <v>0</v>
      </c>
      <c r="H160" s="47">
        <v>0</v>
      </c>
      <c r="I160" s="45">
        <v>0</v>
      </c>
      <c r="J160" s="47">
        <v>0</v>
      </c>
      <c r="K160" s="47">
        <v>0</v>
      </c>
      <c r="L160" s="47">
        <v>0</v>
      </c>
      <c r="M160" s="45">
        <v>0</v>
      </c>
      <c r="N160" s="45"/>
    </row>
    <row r="161" spans="1:14" ht="12">
      <c r="A161" s="40" t="s">
        <v>247</v>
      </c>
      <c r="B161" s="47">
        <v>296.17</v>
      </c>
      <c r="C161" s="47">
        <v>296.17</v>
      </c>
      <c r="D161" s="47">
        <v>296.17</v>
      </c>
      <c r="E161" s="45">
        <v>296.17</v>
      </c>
      <c r="F161" s="47">
        <v>296.17</v>
      </c>
      <c r="G161" s="45">
        <v>296.17</v>
      </c>
      <c r="H161" s="47">
        <v>296.17</v>
      </c>
      <c r="I161" s="45">
        <v>296.17</v>
      </c>
      <c r="J161" s="47">
        <v>296.17</v>
      </c>
      <c r="K161" s="47">
        <v>296.17</v>
      </c>
      <c r="L161" s="47">
        <v>296.17</v>
      </c>
      <c r="M161" s="45">
        <v>296.17</v>
      </c>
      <c r="N161" s="45">
        <f t="shared" si="2"/>
        <v>3554.0400000000004</v>
      </c>
    </row>
    <row r="162" spans="2:14" ht="12">
      <c r="B162" s="47"/>
      <c r="C162" s="47">
        <v>0</v>
      </c>
      <c r="D162" s="47">
        <v>0</v>
      </c>
      <c r="E162" s="45">
        <v>0</v>
      </c>
      <c r="F162" s="47">
        <v>0</v>
      </c>
      <c r="G162" s="45">
        <v>0</v>
      </c>
      <c r="H162" s="47">
        <v>0</v>
      </c>
      <c r="I162" s="45">
        <v>0</v>
      </c>
      <c r="J162" s="47">
        <v>0</v>
      </c>
      <c r="K162" s="47">
        <v>0</v>
      </c>
      <c r="L162" s="47">
        <v>0</v>
      </c>
      <c r="M162" s="45">
        <v>0</v>
      </c>
      <c r="N162" s="45"/>
    </row>
    <row r="163" spans="1:14" ht="12">
      <c r="A163" s="46" t="s">
        <v>67</v>
      </c>
      <c r="B163" s="47"/>
      <c r="C163" s="47">
        <v>0</v>
      </c>
      <c r="D163" s="47">
        <v>0</v>
      </c>
      <c r="E163" s="45">
        <v>0</v>
      </c>
      <c r="F163" s="47">
        <v>0</v>
      </c>
      <c r="G163" s="45">
        <v>0</v>
      </c>
      <c r="H163" s="47">
        <v>0</v>
      </c>
      <c r="I163" s="45">
        <v>0</v>
      </c>
      <c r="J163" s="47">
        <v>0</v>
      </c>
      <c r="K163" s="47">
        <v>0</v>
      </c>
      <c r="L163" s="47">
        <v>0</v>
      </c>
      <c r="M163" s="45">
        <v>0</v>
      </c>
      <c r="N163" s="45"/>
    </row>
    <row r="164" spans="1:14" ht="12">
      <c r="A164" s="40" t="s">
        <v>165</v>
      </c>
      <c r="B164" s="47">
        <v>285862.8691666667</v>
      </c>
      <c r="C164" s="47">
        <v>275254.71916666673</v>
      </c>
      <c r="D164" s="47">
        <v>295898.99</v>
      </c>
      <c r="E164" s="45">
        <v>280415.59</v>
      </c>
      <c r="F164" s="47">
        <v>278817.51</v>
      </c>
      <c r="G164" s="45">
        <v>332952.4</v>
      </c>
      <c r="H164" s="47">
        <v>302231.86</v>
      </c>
      <c r="I164" s="45">
        <v>291953.71</v>
      </c>
      <c r="J164" s="47">
        <v>297306.64</v>
      </c>
      <c r="K164" s="47">
        <v>277178.71</v>
      </c>
      <c r="L164" s="47">
        <v>298121.56</v>
      </c>
      <c r="M164" s="45">
        <v>445275.21</v>
      </c>
      <c r="N164" s="45">
        <f t="shared" si="2"/>
        <v>3661269.7683333335</v>
      </c>
    </row>
    <row r="165" spans="2:14" ht="12">
      <c r="B165" s="47"/>
      <c r="C165" s="47">
        <v>0</v>
      </c>
      <c r="D165" s="47">
        <v>0</v>
      </c>
      <c r="E165" s="45">
        <v>0</v>
      </c>
      <c r="F165" s="47">
        <v>0</v>
      </c>
      <c r="G165" s="45">
        <v>0</v>
      </c>
      <c r="H165" s="47">
        <v>0</v>
      </c>
      <c r="I165" s="45">
        <v>0</v>
      </c>
      <c r="J165" s="47">
        <v>0</v>
      </c>
      <c r="K165" s="47">
        <v>0</v>
      </c>
      <c r="L165" s="47">
        <v>0</v>
      </c>
      <c r="M165" s="45">
        <v>0</v>
      </c>
      <c r="N165" s="45"/>
    </row>
    <row r="166" spans="1:14" ht="12">
      <c r="A166" s="40" t="s">
        <v>166</v>
      </c>
      <c r="B166" s="47">
        <v>1184.11</v>
      </c>
      <c r="C166" s="47">
        <v>1144.48</v>
      </c>
      <c r="D166" s="47">
        <v>1221.6</v>
      </c>
      <c r="E166" s="45">
        <v>1163.76</v>
      </c>
      <c r="F166" s="47">
        <v>1157.79</v>
      </c>
      <c r="G166" s="45">
        <v>1360.01</v>
      </c>
      <c r="H166" s="47">
        <v>1245.25</v>
      </c>
      <c r="I166" s="45">
        <v>1206.86</v>
      </c>
      <c r="J166" s="47">
        <v>1226.86</v>
      </c>
      <c r="K166" s="47">
        <v>1151.67</v>
      </c>
      <c r="L166" s="47">
        <v>1229.9</v>
      </c>
      <c r="M166" s="45">
        <v>1779.6</v>
      </c>
      <c r="N166" s="45">
        <f t="shared" si="2"/>
        <v>15071.890000000001</v>
      </c>
    </row>
    <row r="167" spans="1:14" ht="12">
      <c r="A167" s="40" t="s">
        <v>167</v>
      </c>
      <c r="B167" s="47">
        <v>17575.3</v>
      </c>
      <c r="C167" s="47">
        <v>16981.24</v>
      </c>
      <c r="D167" s="47">
        <v>18137.32</v>
      </c>
      <c r="E167" s="45">
        <v>17270.25</v>
      </c>
      <c r="F167" s="47">
        <v>17180.76</v>
      </c>
      <c r="G167" s="45">
        <v>20212.33</v>
      </c>
      <c r="H167" s="47">
        <v>18491.97</v>
      </c>
      <c r="I167" s="45">
        <v>17916.39</v>
      </c>
      <c r="J167" s="47">
        <v>18216.15</v>
      </c>
      <c r="K167" s="47">
        <v>17088.98</v>
      </c>
      <c r="L167" s="47">
        <v>18261.79</v>
      </c>
      <c r="M167" s="45">
        <v>26502.45</v>
      </c>
      <c r="N167" s="45">
        <f t="shared" si="2"/>
        <v>223834.93000000002</v>
      </c>
    </row>
    <row r="168" spans="1:14" ht="12">
      <c r="A168" s="40" t="s">
        <v>168</v>
      </c>
      <c r="B168" s="47">
        <v>1599.16</v>
      </c>
      <c r="C168" s="47">
        <v>1542.79</v>
      </c>
      <c r="D168" s="47">
        <v>1652.48</v>
      </c>
      <c r="E168" s="45">
        <v>1570.21</v>
      </c>
      <c r="F168" s="47">
        <v>1561.72</v>
      </c>
      <c r="G168" s="45">
        <v>1849.37</v>
      </c>
      <c r="H168" s="47">
        <v>1686.13</v>
      </c>
      <c r="I168" s="45">
        <v>1631.52</v>
      </c>
      <c r="J168" s="47">
        <v>1659.96</v>
      </c>
      <c r="K168" s="47">
        <v>1553.01</v>
      </c>
      <c r="L168" s="47">
        <v>1664.29</v>
      </c>
      <c r="M168" s="45">
        <v>2446.21</v>
      </c>
      <c r="N168" s="45">
        <f t="shared" si="2"/>
        <v>20416.85</v>
      </c>
    </row>
    <row r="169" spans="2:14" ht="12">
      <c r="B169" s="47"/>
      <c r="C169" s="47"/>
      <c r="D169" s="47"/>
      <c r="E169" s="45"/>
      <c r="F169" s="47"/>
      <c r="G169" s="45"/>
      <c r="H169" s="47"/>
      <c r="I169" s="45"/>
      <c r="J169" s="47"/>
      <c r="K169" s="47"/>
      <c r="L169" s="47"/>
      <c r="M169" s="45"/>
      <c r="N169" s="45"/>
    </row>
    <row r="170" spans="1:14" ht="12">
      <c r="A170" s="46" t="s">
        <v>62</v>
      </c>
      <c r="B170" s="47"/>
      <c r="C170" s="47"/>
      <c r="D170" s="47"/>
      <c r="E170" s="45"/>
      <c r="F170" s="47"/>
      <c r="G170" s="45"/>
      <c r="H170" s="47"/>
      <c r="I170" s="45"/>
      <c r="J170" s="47"/>
      <c r="K170" s="47"/>
      <c r="L170" s="47"/>
      <c r="M170" s="45"/>
      <c r="N170" s="45"/>
    </row>
    <row r="171" spans="1:14" ht="12">
      <c r="A171" s="40" t="s">
        <v>169</v>
      </c>
      <c r="B171" s="47">
        <v>55691.95</v>
      </c>
      <c r="C171" s="47">
        <v>53658.43</v>
      </c>
      <c r="D171" s="47">
        <v>57615.81</v>
      </c>
      <c r="E171" s="45">
        <v>54647.74</v>
      </c>
      <c r="F171" s="47">
        <v>54341.4</v>
      </c>
      <c r="G171" s="45">
        <v>64718.73</v>
      </c>
      <c r="H171" s="47">
        <v>58829.79</v>
      </c>
      <c r="I171" s="45">
        <v>56859.53</v>
      </c>
      <c r="J171" s="47">
        <v>57885.65</v>
      </c>
      <c r="K171" s="47">
        <v>54027.25</v>
      </c>
      <c r="L171" s="47">
        <v>58041.87</v>
      </c>
      <c r="M171" s="45">
        <v>86250.35</v>
      </c>
      <c r="N171" s="45">
        <f t="shared" si="2"/>
        <v>712568.5</v>
      </c>
    </row>
    <row r="172" spans="2:14" ht="12">
      <c r="B172" s="47"/>
      <c r="C172" s="47"/>
      <c r="D172" s="47"/>
      <c r="E172" s="45"/>
      <c r="F172" s="47"/>
      <c r="G172" s="45"/>
      <c r="H172" s="47"/>
      <c r="I172" s="45"/>
      <c r="J172" s="47"/>
      <c r="K172" s="47"/>
      <c r="L172" s="47"/>
      <c r="M172" s="45"/>
      <c r="N172" s="45"/>
    </row>
    <row r="173" spans="1:14" ht="12">
      <c r="A173" s="48" t="s">
        <v>170</v>
      </c>
      <c r="B173" s="47">
        <v>362209.55916666664</v>
      </c>
      <c r="C173" s="47">
        <v>348877.82916666666</v>
      </c>
      <c r="D173" s="47">
        <v>374822.37</v>
      </c>
      <c r="E173" s="45">
        <v>355363.72</v>
      </c>
      <c r="F173" s="47">
        <v>353355.35</v>
      </c>
      <c r="G173" s="45">
        <v>421389.01</v>
      </c>
      <c r="H173" s="47">
        <v>382781.17</v>
      </c>
      <c r="I173" s="45">
        <v>369864.18</v>
      </c>
      <c r="J173" s="47">
        <v>376591.43</v>
      </c>
      <c r="K173" s="47">
        <v>351295.79</v>
      </c>
      <c r="L173" s="47">
        <v>377615.58</v>
      </c>
      <c r="M173" s="45">
        <v>562549.99</v>
      </c>
      <c r="N173" s="67">
        <f t="shared" si="2"/>
        <v>4636715.9783333335</v>
      </c>
    </row>
    <row r="174" spans="1:14" ht="12">
      <c r="A174" s="49"/>
      <c r="B174" s="47"/>
      <c r="C174" s="47"/>
      <c r="D174" s="47"/>
      <c r="E174" s="45"/>
      <c r="F174" s="47"/>
      <c r="G174" s="45"/>
      <c r="H174" s="47"/>
      <c r="I174" s="45"/>
      <c r="J174" s="47"/>
      <c r="K174" s="47"/>
      <c r="L174" s="47"/>
      <c r="M174" s="45"/>
      <c r="N174" s="45"/>
    </row>
    <row r="175" spans="1:14" ht="12">
      <c r="A175" s="46" t="s">
        <v>171</v>
      </c>
      <c r="B175" s="47"/>
      <c r="C175" s="47"/>
      <c r="D175" s="47"/>
      <c r="E175" s="45"/>
      <c r="F175" s="47"/>
      <c r="G175" s="45"/>
      <c r="H175" s="47"/>
      <c r="I175" s="45"/>
      <c r="J175" s="47"/>
      <c r="K175" s="47"/>
      <c r="L175" s="47"/>
      <c r="M175" s="45"/>
      <c r="N175" s="45"/>
    </row>
    <row r="176" spans="1:14" ht="12">
      <c r="A176" s="46" t="s">
        <v>67</v>
      </c>
      <c r="B176" s="47"/>
      <c r="C176" s="47"/>
      <c r="D176" s="47"/>
      <c r="E176" s="45"/>
      <c r="F176" s="47"/>
      <c r="G176" s="45"/>
      <c r="H176" s="47"/>
      <c r="I176" s="45"/>
      <c r="J176" s="47"/>
      <c r="K176" s="47"/>
      <c r="L176" s="47"/>
      <c r="M176" s="45"/>
      <c r="N176" s="45"/>
    </row>
    <row r="177" spans="1:14" ht="12">
      <c r="A177" s="40" t="s">
        <v>172</v>
      </c>
      <c r="B177" s="47">
        <v>108765.77166666662</v>
      </c>
      <c r="C177" s="47">
        <v>115538.25166666665</v>
      </c>
      <c r="D177" s="47">
        <v>117509.66</v>
      </c>
      <c r="E177" s="45">
        <v>107232.05</v>
      </c>
      <c r="F177" s="47">
        <v>114705.01</v>
      </c>
      <c r="G177" s="45">
        <v>124760.99</v>
      </c>
      <c r="H177" s="47">
        <v>129414.1</v>
      </c>
      <c r="I177" s="45">
        <v>110525.88</v>
      </c>
      <c r="J177" s="47">
        <v>117427</v>
      </c>
      <c r="K177" s="47">
        <v>105715.27</v>
      </c>
      <c r="L177" s="47">
        <v>124474.57</v>
      </c>
      <c r="M177" s="45">
        <v>117134.71</v>
      </c>
      <c r="N177" s="45">
        <f t="shared" si="2"/>
        <v>1393203.2633333332</v>
      </c>
    </row>
    <row r="178" spans="2:14" ht="12">
      <c r="B178" s="47"/>
      <c r="C178" s="47"/>
      <c r="D178" s="47"/>
      <c r="E178" s="45"/>
      <c r="F178" s="47"/>
      <c r="G178" s="45"/>
      <c r="H178" s="47"/>
      <c r="I178" s="45"/>
      <c r="J178" s="47"/>
      <c r="K178" s="47"/>
      <c r="L178" s="47"/>
      <c r="M178" s="45"/>
      <c r="N178" s="45"/>
    </row>
    <row r="179" spans="1:14" ht="12">
      <c r="A179" s="40" t="s">
        <v>173</v>
      </c>
      <c r="B179" s="47">
        <v>12205.16</v>
      </c>
      <c r="C179" s="47">
        <v>12965.14</v>
      </c>
      <c r="D179" s="47">
        <v>13186.36</v>
      </c>
      <c r="E179" s="45">
        <v>12033.06</v>
      </c>
      <c r="F179" s="47">
        <v>12871.64</v>
      </c>
      <c r="G179" s="45">
        <v>14000.07</v>
      </c>
      <c r="H179" s="47">
        <v>14522.22</v>
      </c>
      <c r="I179" s="45">
        <v>12402.67</v>
      </c>
      <c r="J179" s="47">
        <v>13177.09</v>
      </c>
      <c r="K179" s="47">
        <v>11862.85</v>
      </c>
      <c r="L179" s="47">
        <v>13967.93</v>
      </c>
      <c r="M179" s="45">
        <v>13144.28</v>
      </c>
      <c r="N179" s="45">
        <f t="shared" si="2"/>
        <v>156338.47</v>
      </c>
    </row>
    <row r="180" spans="2:14" ht="12">
      <c r="B180" s="47"/>
      <c r="C180" s="47"/>
      <c r="D180" s="47"/>
      <c r="E180" s="45"/>
      <c r="F180" s="47"/>
      <c r="G180" s="45"/>
      <c r="H180" s="47"/>
      <c r="I180" s="45"/>
      <c r="J180" s="47"/>
      <c r="K180" s="47"/>
      <c r="L180" s="47"/>
      <c r="M180" s="45"/>
      <c r="N180" s="45"/>
    </row>
    <row r="181" spans="1:14" ht="12">
      <c r="A181" s="40" t="s">
        <v>174</v>
      </c>
      <c r="B181" s="47">
        <v>1851.82</v>
      </c>
      <c r="C181" s="47">
        <v>1967.13</v>
      </c>
      <c r="D181" s="47">
        <v>2000.7</v>
      </c>
      <c r="E181" s="45">
        <v>1825.71</v>
      </c>
      <c r="F181" s="47">
        <v>1952.95</v>
      </c>
      <c r="G181" s="45">
        <v>2124.16</v>
      </c>
      <c r="H181" s="47">
        <v>2203.38</v>
      </c>
      <c r="I181" s="45">
        <v>1881.79</v>
      </c>
      <c r="J181" s="47">
        <v>1999.29</v>
      </c>
      <c r="K181" s="47">
        <v>1799.89</v>
      </c>
      <c r="L181" s="47">
        <v>2119.28</v>
      </c>
      <c r="M181" s="45">
        <v>1994.31</v>
      </c>
      <c r="N181" s="45">
        <f t="shared" si="2"/>
        <v>23720.41</v>
      </c>
    </row>
    <row r="182" spans="1:14" ht="12">
      <c r="A182" s="40" t="s">
        <v>175</v>
      </c>
      <c r="B182" s="47">
        <v>3355.33</v>
      </c>
      <c r="C182" s="47">
        <v>3564.25</v>
      </c>
      <c r="D182" s="47">
        <v>3625.07</v>
      </c>
      <c r="E182" s="45">
        <v>3308.01</v>
      </c>
      <c r="F182" s="47">
        <v>3538.55</v>
      </c>
      <c r="G182" s="45">
        <v>3848.76</v>
      </c>
      <c r="H182" s="47">
        <v>3992.31</v>
      </c>
      <c r="I182" s="45">
        <v>3409.62</v>
      </c>
      <c r="J182" s="47">
        <v>3622.52</v>
      </c>
      <c r="K182" s="47">
        <v>3261.22</v>
      </c>
      <c r="L182" s="47">
        <v>3839.93</v>
      </c>
      <c r="M182" s="45">
        <v>3613.5</v>
      </c>
      <c r="N182" s="45">
        <f t="shared" si="2"/>
        <v>42979.07</v>
      </c>
    </row>
    <row r="183" spans="1:14" ht="12">
      <c r="A183" s="40" t="s">
        <v>176</v>
      </c>
      <c r="B183" s="47">
        <v>4473.07</v>
      </c>
      <c r="C183" s="47">
        <v>4751.59</v>
      </c>
      <c r="D183" s="47">
        <v>4832.67</v>
      </c>
      <c r="E183" s="45">
        <v>4409.99</v>
      </c>
      <c r="F183" s="47">
        <v>4717.33</v>
      </c>
      <c r="G183" s="45">
        <v>5130.88</v>
      </c>
      <c r="H183" s="47">
        <v>5322.25</v>
      </c>
      <c r="I183" s="45">
        <v>4545.45</v>
      </c>
      <c r="J183" s="47">
        <v>4829.27</v>
      </c>
      <c r="K183" s="47">
        <v>4347.61</v>
      </c>
      <c r="L183" s="47">
        <v>5119.1</v>
      </c>
      <c r="M183" s="45">
        <v>4817.25</v>
      </c>
      <c r="N183" s="45">
        <f t="shared" si="2"/>
        <v>57296.46</v>
      </c>
    </row>
    <row r="184" spans="2:14" ht="12">
      <c r="B184" s="47"/>
      <c r="C184" s="47"/>
      <c r="D184" s="47"/>
      <c r="E184" s="45"/>
      <c r="F184" s="47"/>
      <c r="G184" s="45"/>
      <c r="H184" s="47"/>
      <c r="I184" s="45"/>
      <c r="J184" s="47"/>
      <c r="K184" s="47"/>
      <c r="L184" s="47"/>
      <c r="M184" s="45"/>
      <c r="N184" s="45"/>
    </row>
    <row r="185" spans="1:14" ht="12">
      <c r="A185" s="46" t="s">
        <v>62</v>
      </c>
      <c r="B185" s="47"/>
      <c r="C185" s="47"/>
      <c r="D185" s="47"/>
      <c r="E185" s="45"/>
      <c r="F185" s="47"/>
      <c r="G185" s="45"/>
      <c r="H185" s="47"/>
      <c r="I185" s="45"/>
      <c r="J185" s="47"/>
      <c r="K185" s="47"/>
      <c r="L185" s="47"/>
      <c r="M185" s="45"/>
      <c r="N185" s="45"/>
    </row>
    <row r="186" spans="1:14" ht="12">
      <c r="A186" s="40" t="s">
        <v>177</v>
      </c>
      <c r="B186" s="47">
        <v>11469.24</v>
      </c>
      <c r="C186" s="47">
        <v>12183.39</v>
      </c>
      <c r="D186" s="47">
        <v>12391.27</v>
      </c>
      <c r="E186" s="45">
        <v>11307.51</v>
      </c>
      <c r="F186" s="47">
        <v>12095.53</v>
      </c>
      <c r="G186" s="45">
        <v>13155.91</v>
      </c>
      <c r="H186" s="47">
        <v>13646.58</v>
      </c>
      <c r="I186" s="45">
        <v>11654.84</v>
      </c>
      <c r="J186" s="47">
        <v>12382.55</v>
      </c>
      <c r="K186" s="47">
        <v>11147.56</v>
      </c>
      <c r="L186" s="47">
        <v>13125.71</v>
      </c>
      <c r="M186" s="45">
        <v>12351.73</v>
      </c>
      <c r="N186" s="45">
        <f t="shared" si="2"/>
        <v>146911.82</v>
      </c>
    </row>
    <row r="187" spans="1:14" ht="12">
      <c r="A187" s="40" t="s">
        <v>178</v>
      </c>
      <c r="B187" s="47">
        <v>4318.92</v>
      </c>
      <c r="C187" s="47">
        <v>4587.84</v>
      </c>
      <c r="D187" s="47">
        <v>4666.12</v>
      </c>
      <c r="E187" s="45">
        <v>4258.02</v>
      </c>
      <c r="F187" s="47">
        <v>4554.76</v>
      </c>
      <c r="G187" s="45">
        <v>4954.06</v>
      </c>
      <c r="H187" s="47">
        <v>5138.83</v>
      </c>
      <c r="I187" s="45">
        <v>4388.81</v>
      </c>
      <c r="J187" s="47">
        <v>4662.84</v>
      </c>
      <c r="K187" s="47">
        <v>4197.79</v>
      </c>
      <c r="L187" s="47">
        <v>4942.69</v>
      </c>
      <c r="M187" s="45">
        <v>4651.23</v>
      </c>
      <c r="N187" s="45">
        <f t="shared" si="2"/>
        <v>55321.91</v>
      </c>
    </row>
    <row r="188" spans="1:14" ht="12">
      <c r="A188" s="40" t="s">
        <v>179</v>
      </c>
      <c r="B188" s="47">
        <v>2451.92</v>
      </c>
      <c r="C188" s="47">
        <v>2604.59</v>
      </c>
      <c r="D188" s="47">
        <v>2649.04</v>
      </c>
      <c r="E188" s="45">
        <v>2417.35</v>
      </c>
      <c r="F188" s="47">
        <v>2585.81</v>
      </c>
      <c r="G188" s="45">
        <v>2812.5</v>
      </c>
      <c r="H188" s="47">
        <v>2917.4</v>
      </c>
      <c r="I188" s="45">
        <v>2491.6</v>
      </c>
      <c r="J188" s="47">
        <v>2647.17</v>
      </c>
      <c r="K188" s="47">
        <v>2383.15</v>
      </c>
      <c r="L188" s="47">
        <v>2806.05</v>
      </c>
      <c r="M188" s="45">
        <v>2640.58</v>
      </c>
      <c r="N188" s="45">
        <f t="shared" si="2"/>
        <v>31407.159999999996</v>
      </c>
    </row>
    <row r="189" spans="2:14" ht="12">
      <c r="B189" s="47"/>
      <c r="C189" s="47"/>
      <c r="D189" s="47"/>
      <c r="E189" s="45"/>
      <c r="F189" s="47"/>
      <c r="G189" s="45"/>
      <c r="H189" s="47"/>
      <c r="I189" s="45"/>
      <c r="J189" s="47"/>
      <c r="K189" s="47"/>
      <c r="L189" s="47"/>
      <c r="M189" s="45"/>
      <c r="N189" s="45"/>
    </row>
    <row r="190" spans="1:14" ht="12">
      <c r="A190" s="48" t="s">
        <v>180</v>
      </c>
      <c r="B190" s="47">
        <v>148891.23166666666</v>
      </c>
      <c r="C190" s="47">
        <v>158162.18166666664</v>
      </c>
      <c r="D190" s="47">
        <v>160860.89</v>
      </c>
      <c r="E190" s="45">
        <v>146791.7</v>
      </c>
      <c r="F190" s="47">
        <v>157021.58</v>
      </c>
      <c r="G190" s="45">
        <v>170787.33</v>
      </c>
      <c r="H190" s="47">
        <v>177157.07</v>
      </c>
      <c r="I190" s="45">
        <v>151300.66</v>
      </c>
      <c r="J190" s="47">
        <v>160747.73</v>
      </c>
      <c r="K190" s="47">
        <v>144715.34</v>
      </c>
      <c r="L190" s="47">
        <v>170395.26</v>
      </c>
      <c r="M190" s="45">
        <v>160347.59</v>
      </c>
      <c r="N190" s="67">
        <f t="shared" si="2"/>
        <v>1907178.5633333335</v>
      </c>
    </row>
    <row r="191" spans="1:14" ht="12">
      <c r="A191" s="49"/>
      <c r="B191" s="47"/>
      <c r="C191" s="47"/>
      <c r="D191" s="47"/>
      <c r="E191" s="45"/>
      <c r="F191" s="47"/>
      <c r="G191" s="45"/>
      <c r="H191" s="47"/>
      <c r="I191" s="45"/>
      <c r="J191" s="47"/>
      <c r="K191" s="47"/>
      <c r="L191" s="47"/>
      <c r="M191" s="45"/>
      <c r="N191" s="45"/>
    </row>
    <row r="192" spans="1:14" ht="12">
      <c r="A192" s="46" t="s">
        <v>181</v>
      </c>
      <c r="B192" s="47"/>
      <c r="C192" s="47"/>
      <c r="D192" s="47"/>
      <c r="E192" s="45"/>
      <c r="F192" s="47"/>
      <c r="G192" s="45"/>
      <c r="H192" s="47"/>
      <c r="I192" s="45"/>
      <c r="J192" s="47"/>
      <c r="K192" s="47"/>
      <c r="L192" s="47"/>
      <c r="M192" s="45"/>
      <c r="N192" s="45"/>
    </row>
    <row r="193" spans="1:14" ht="12">
      <c r="A193" s="46" t="s">
        <v>101</v>
      </c>
      <c r="B193" s="47"/>
      <c r="C193" s="47"/>
      <c r="D193" s="47"/>
      <c r="E193" s="45"/>
      <c r="F193" s="47"/>
      <c r="G193" s="45"/>
      <c r="H193" s="47"/>
      <c r="I193" s="45"/>
      <c r="J193" s="47"/>
      <c r="K193" s="47"/>
      <c r="L193" s="47"/>
      <c r="M193" s="45"/>
      <c r="N193" s="45"/>
    </row>
    <row r="194" spans="1:14" ht="12">
      <c r="A194" s="40" t="s">
        <v>182</v>
      </c>
      <c r="B194" s="47">
        <v>1588.67</v>
      </c>
      <c r="C194" s="47">
        <v>1588.67</v>
      </c>
      <c r="D194" s="47">
        <v>1588.67</v>
      </c>
      <c r="E194" s="45">
        <v>1588.67</v>
      </c>
      <c r="F194" s="47">
        <v>1588.67</v>
      </c>
      <c r="G194" s="45">
        <v>1588.67</v>
      </c>
      <c r="H194" s="47">
        <v>1588.67</v>
      </c>
      <c r="I194" s="45">
        <v>1588.67</v>
      </c>
      <c r="J194" s="47">
        <v>1588.67</v>
      </c>
      <c r="K194" s="47">
        <v>1588.67</v>
      </c>
      <c r="L194" s="47">
        <v>1588.67</v>
      </c>
      <c r="M194" s="45">
        <v>1588.67</v>
      </c>
      <c r="N194" s="45">
        <f t="shared" si="2"/>
        <v>19064.04</v>
      </c>
    </row>
    <row r="195" spans="1:14" ht="12">
      <c r="A195" s="40" t="s">
        <v>183</v>
      </c>
      <c r="B195" s="47">
        <v>191.97</v>
      </c>
      <c r="C195" s="47">
        <v>191.97</v>
      </c>
      <c r="D195" s="47">
        <v>191.97</v>
      </c>
      <c r="E195" s="45">
        <v>191.97</v>
      </c>
      <c r="F195" s="47">
        <v>191.97</v>
      </c>
      <c r="G195" s="45">
        <v>191.97</v>
      </c>
      <c r="H195" s="47">
        <v>191.97</v>
      </c>
      <c r="I195" s="45">
        <v>191.97</v>
      </c>
      <c r="J195" s="47">
        <v>191.97</v>
      </c>
      <c r="K195" s="47">
        <v>191.97</v>
      </c>
      <c r="L195" s="47">
        <v>191.97</v>
      </c>
      <c r="M195" s="45">
        <v>191.97</v>
      </c>
      <c r="N195" s="45">
        <f t="shared" si="2"/>
        <v>2303.64</v>
      </c>
    </row>
    <row r="196" spans="2:14" ht="12">
      <c r="B196" s="47"/>
      <c r="C196" s="47"/>
      <c r="D196" s="47"/>
      <c r="E196" s="45"/>
      <c r="F196" s="47"/>
      <c r="G196" s="45"/>
      <c r="H196" s="47"/>
      <c r="I196" s="45"/>
      <c r="J196" s="47"/>
      <c r="K196" s="47"/>
      <c r="L196" s="47"/>
      <c r="M196" s="45"/>
      <c r="N196" s="45"/>
    </row>
    <row r="197" spans="1:14" ht="12">
      <c r="A197" s="46" t="s">
        <v>67</v>
      </c>
      <c r="B197" s="47"/>
      <c r="C197" s="47"/>
      <c r="D197" s="47"/>
      <c r="E197" s="45"/>
      <c r="F197" s="47"/>
      <c r="G197" s="45"/>
      <c r="H197" s="47"/>
      <c r="I197" s="45"/>
      <c r="J197" s="47"/>
      <c r="K197" s="47"/>
      <c r="L197" s="47"/>
      <c r="M197" s="45"/>
      <c r="N197" s="45"/>
    </row>
    <row r="198" spans="1:14" ht="12">
      <c r="A198" s="40" t="s">
        <v>184</v>
      </c>
      <c r="B198" s="47">
        <v>1273850.2958333336</v>
      </c>
      <c r="C198" s="47">
        <v>1281334.5658333334</v>
      </c>
      <c r="D198" s="47">
        <v>1274560.58</v>
      </c>
      <c r="E198" s="45">
        <v>1259965.46</v>
      </c>
      <c r="F198" s="47">
        <v>1197575.13</v>
      </c>
      <c r="G198" s="45">
        <v>1219727.69</v>
      </c>
      <c r="H198" s="47">
        <v>1179115.16</v>
      </c>
      <c r="I198" s="45">
        <v>1152783.25</v>
      </c>
      <c r="J198" s="47">
        <v>1235104.8</v>
      </c>
      <c r="K198" s="47">
        <v>1212835.57</v>
      </c>
      <c r="L198" s="47">
        <v>1243919.5</v>
      </c>
      <c r="M198" s="45">
        <v>1246213.28</v>
      </c>
      <c r="N198" s="45">
        <f t="shared" si="2"/>
        <v>14776985.281666668</v>
      </c>
    </row>
    <row r="199" spans="2:14" ht="12">
      <c r="B199" s="47"/>
      <c r="C199" s="47"/>
      <c r="D199" s="47"/>
      <c r="E199" s="45"/>
      <c r="F199" s="47"/>
      <c r="G199" s="45"/>
      <c r="H199" s="47"/>
      <c r="I199" s="45"/>
      <c r="J199" s="47"/>
      <c r="K199" s="47"/>
      <c r="L199" s="47"/>
      <c r="M199" s="45"/>
      <c r="N199" s="45"/>
    </row>
    <row r="200" spans="1:14" ht="12">
      <c r="A200" s="40" t="s">
        <v>185</v>
      </c>
      <c r="B200" s="47">
        <v>32892.87</v>
      </c>
      <c r="C200" s="47">
        <v>33024.17</v>
      </c>
      <c r="D200" s="47">
        <v>32905.33</v>
      </c>
      <c r="E200" s="45">
        <v>32649.28</v>
      </c>
      <c r="F200" s="47">
        <v>31554.74</v>
      </c>
      <c r="G200" s="45">
        <v>31943.37</v>
      </c>
      <c r="H200" s="47">
        <v>31230.89</v>
      </c>
      <c r="I200" s="45">
        <v>30768.94</v>
      </c>
      <c r="J200" s="47">
        <v>32213.14</v>
      </c>
      <c r="K200" s="47">
        <v>31822.46</v>
      </c>
      <c r="L200" s="47">
        <v>32367.78</v>
      </c>
      <c r="M200" s="45">
        <v>32408.02</v>
      </c>
      <c r="N200" s="45">
        <f t="shared" si="2"/>
        <v>385780.9900000001</v>
      </c>
    </row>
    <row r="201" spans="2:14" ht="12">
      <c r="B201" s="47"/>
      <c r="C201" s="47"/>
      <c r="D201" s="47"/>
      <c r="E201" s="45"/>
      <c r="F201" s="47"/>
      <c r="G201" s="45"/>
      <c r="H201" s="47"/>
      <c r="I201" s="45"/>
      <c r="J201" s="47"/>
      <c r="K201" s="47"/>
      <c r="L201" s="47"/>
      <c r="M201" s="45"/>
      <c r="N201" s="45"/>
    </row>
    <row r="202" spans="1:14" ht="12">
      <c r="A202" s="40" t="s">
        <v>186</v>
      </c>
      <c r="B202" s="47">
        <v>14849.88</v>
      </c>
      <c r="C202" s="47">
        <v>14961.19</v>
      </c>
      <c r="D202" s="47">
        <v>14860.44</v>
      </c>
      <c r="E202" s="45">
        <v>14643.37</v>
      </c>
      <c r="F202" s="47">
        <v>13715.45</v>
      </c>
      <c r="G202" s="45">
        <v>14044.92</v>
      </c>
      <c r="H202" s="47">
        <v>13440.9</v>
      </c>
      <c r="I202" s="45">
        <v>13049.28</v>
      </c>
      <c r="J202" s="47">
        <v>14273.63</v>
      </c>
      <c r="K202" s="47">
        <v>13942.42</v>
      </c>
      <c r="L202" s="47">
        <v>14404.72</v>
      </c>
      <c r="M202" s="45">
        <v>14438.84</v>
      </c>
      <c r="N202" s="45">
        <f t="shared" si="2"/>
        <v>170625.04</v>
      </c>
    </row>
    <row r="203" spans="2:14" ht="12">
      <c r="B203" s="47"/>
      <c r="C203" s="47"/>
      <c r="D203" s="47"/>
      <c r="E203" s="45"/>
      <c r="F203" s="47"/>
      <c r="G203" s="45"/>
      <c r="H203" s="47"/>
      <c r="I203" s="45"/>
      <c r="J203" s="47"/>
      <c r="K203" s="47"/>
      <c r="L203" s="47"/>
      <c r="M203" s="45"/>
      <c r="N203" s="45"/>
    </row>
    <row r="204" spans="1:14" ht="12">
      <c r="A204" s="46" t="s">
        <v>62</v>
      </c>
      <c r="B204" s="47"/>
      <c r="C204" s="47"/>
      <c r="D204" s="47"/>
      <c r="E204" s="45"/>
      <c r="F204" s="47"/>
      <c r="G204" s="45"/>
      <c r="H204" s="47"/>
      <c r="I204" s="45"/>
      <c r="J204" s="47"/>
      <c r="K204" s="47"/>
      <c r="L204" s="47"/>
      <c r="M204" s="45"/>
      <c r="N204" s="45"/>
    </row>
    <row r="205" spans="1:14" ht="12">
      <c r="A205" s="40" t="s">
        <v>63</v>
      </c>
      <c r="B205" s="47">
        <v>848.75</v>
      </c>
      <c r="C205" s="47">
        <v>852.59</v>
      </c>
      <c r="D205" s="47">
        <v>849.12</v>
      </c>
      <c r="E205" s="45">
        <v>841.63</v>
      </c>
      <c r="F205" s="47">
        <v>809.64</v>
      </c>
      <c r="G205" s="45">
        <v>821</v>
      </c>
      <c r="H205" s="47">
        <v>800.18</v>
      </c>
      <c r="I205" s="45">
        <v>786.68</v>
      </c>
      <c r="J205" s="47">
        <v>828.89</v>
      </c>
      <c r="K205" s="47">
        <v>817.47</v>
      </c>
      <c r="L205" s="47">
        <v>833.41</v>
      </c>
      <c r="M205" s="45">
        <v>834.58</v>
      </c>
      <c r="N205" s="45">
        <f aca="true" t="shared" si="3" ref="N205:N266">SUM(B205:M205)</f>
        <v>9923.94</v>
      </c>
    </row>
    <row r="206" spans="1:14" ht="12">
      <c r="A206" s="40" t="s">
        <v>187</v>
      </c>
      <c r="B206" s="47">
        <v>44614.09</v>
      </c>
      <c r="C206" s="47">
        <v>44814.17</v>
      </c>
      <c r="D206" s="47">
        <v>44633.08</v>
      </c>
      <c r="E206" s="45">
        <v>44242.89</v>
      </c>
      <c r="F206" s="47">
        <v>42574.97</v>
      </c>
      <c r="G206" s="45">
        <v>43167.19</v>
      </c>
      <c r="H206" s="47">
        <v>42081.46</v>
      </c>
      <c r="I206" s="45">
        <v>41377.51</v>
      </c>
      <c r="J206" s="47">
        <v>43578.28</v>
      </c>
      <c r="K206" s="47">
        <v>42982.94</v>
      </c>
      <c r="L206" s="47">
        <v>43813.93</v>
      </c>
      <c r="M206" s="45">
        <v>43875.25</v>
      </c>
      <c r="N206" s="45">
        <f t="shared" si="3"/>
        <v>521755.76</v>
      </c>
    </row>
    <row r="207" spans="1:14" ht="12">
      <c r="A207" s="40" t="s">
        <v>188</v>
      </c>
      <c r="B207" s="47">
        <v>5987.93</v>
      </c>
      <c r="C207" s="47">
        <v>6004.89</v>
      </c>
      <c r="D207" s="47">
        <v>5989.54</v>
      </c>
      <c r="E207" s="45">
        <v>5956.46</v>
      </c>
      <c r="F207" s="47">
        <v>5815.08</v>
      </c>
      <c r="G207" s="45">
        <v>5865.28</v>
      </c>
      <c r="H207" s="47">
        <v>5773.25</v>
      </c>
      <c r="I207" s="45">
        <v>5713.58</v>
      </c>
      <c r="J207" s="47">
        <v>5900.13</v>
      </c>
      <c r="K207" s="47">
        <v>5849.66</v>
      </c>
      <c r="L207" s="47">
        <v>5920.1</v>
      </c>
      <c r="M207" s="45">
        <v>5925.3</v>
      </c>
      <c r="N207" s="45">
        <f t="shared" si="3"/>
        <v>70701.2</v>
      </c>
    </row>
    <row r="208" spans="1:14" ht="12">
      <c r="A208" s="40" t="s">
        <v>189</v>
      </c>
      <c r="B208" s="47">
        <v>5283.71</v>
      </c>
      <c r="C208" s="47">
        <v>5299.26</v>
      </c>
      <c r="D208" s="47">
        <v>5285.19</v>
      </c>
      <c r="E208" s="45">
        <v>5254.87</v>
      </c>
      <c r="F208" s="47">
        <v>5125.26</v>
      </c>
      <c r="G208" s="45">
        <v>5171.28</v>
      </c>
      <c r="H208" s="47">
        <v>5086.91</v>
      </c>
      <c r="I208" s="45">
        <v>5032.21</v>
      </c>
      <c r="J208" s="47">
        <v>5203.22</v>
      </c>
      <c r="K208" s="47">
        <v>5156.96</v>
      </c>
      <c r="L208" s="47">
        <v>5221.53</v>
      </c>
      <c r="M208" s="45">
        <v>5226.3</v>
      </c>
      <c r="N208" s="45">
        <f t="shared" si="3"/>
        <v>62346.7</v>
      </c>
    </row>
    <row r="209" spans="1:14" ht="12">
      <c r="A209" s="40" t="s">
        <v>190</v>
      </c>
      <c r="B209" s="47">
        <v>13121.47</v>
      </c>
      <c r="C209" s="47">
        <v>13187.67</v>
      </c>
      <c r="D209" s="47">
        <v>13127.75</v>
      </c>
      <c r="E209" s="45">
        <v>12998.67</v>
      </c>
      <c r="F209" s="47">
        <v>12446.85</v>
      </c>
      <c r="G209" s="45">
        <v>12642.78</v>
      </c>
      <c r="H209" s="47">
        <v>12283.58</v>
      </c>
      <c r="I209" s="45">
        <v>12050.69</v>
      </c>
      <c r="J209" s="47">
        <v>12778.79</v>
      </c>
      <c r="K209" s="47">
        <v>12581.82</v>
      </c>
      <c r="L209" s="47">
        <v>12856.75</v>
      </c>
      <c r="M209" s="45">
        <v>12877.04</v>
      </c>
      <c r="N209" s="45">
        <f t="shared" si="3"/>
        <v>152953.86000000002</v>
      </c>
    </row>
    <row r="210" spans="1:14" ht="12">
      <c r="A210" s="40" t="s">
        <v>191</v>
      </c>
      <c r="B210" s="47">
        <v>7668.64</v>
      </c>
      <c r="C210" s="47">
        <v>7707.63</v>
      </c>
      <c r="D210" s="47">
        <v>7672.34</v>
      </c>
      <c r="E210" s="45">
        <v>7596.32</v>
      </c>
      <c r="F210" s="47">
        <v>7271.35</v>
      </c>
      <c r="G210" s="45">
        <v>7386.74</v>
      </c>
      <c r="H210" s="47">
        <v>7175.2</v>
      </c>
      <c r="I210" s="45">
        <v>7038.05</v>
      </c>
      <c r="J210" s="47">
        <v>7466.83</v>
      </c>
      <c r="K210" s="47">
        <v>7350.84</v>
      </c>
      <c r="L210" s="47">
        <v>7512.74</v>
      </c>
      <c r="M210" s="45">
        <v>7524.69</v>
      </c>
      <c r="N210" s="45">
        <f t="shared" si="3"/>
        <v>89371.37</v>
      </c>
    </row>
    <row r="211" spans="1:14" ht="12">
      <c r="A211" s="40" t="s">
        <v>192</v>
      </c>
      <c r="B211" s="47">
        <v>4736.11</v>
      </c>
      <c r="C211" s="47">
        <v>4758.62</v>
      </c>
      <c r="D211" s="47">
        <v>4738.25</v>
      </c>
      <c r="E211" s="45">
        <v>4694.34</v>
      </c>
      <c r="F211" s="47">
        <v>4506.66</v>
      </c>
      <c r="G211" s="45">
        <v>4573.3</v>
      </c>
      <c r="H211" s="47">
        <v>4451.13</v>
      </c>
      <c r="I211" s="45">
        <v>4371.92</v>
      </c>
      <c r="J211" s="47">
        <v>4619.56</v>
      </c>
      <c r="K211" s="47">
        <v>4552.57</v>
      </c>
      <c r="L211" s="47">
        <v>4646.07</v>
      </c>
      <c r="M211" s="45">
        <v>4652.97</v>
      </c>
      <c r="N211" s="45">
        <f t="shared" si="3"/>
        <v>55301.5</v>
      </c>
    </row>
    <row r="212" spans="1:14" ht="12">
      <c r="A212" s="40" t="s">
        <v>193</v>
      </c>
      <c r="B212" s="47">
        <v>21969.83</v>
      </c>
      <c r="C212" s="47">
        <v>22036.98</v>
      </c>
      <c r="D212" s="47">
        <v>21976.2</v>
      </c>
      <c r="E212" s="45">
        <v>21845.25</v>
      </c>
      <c r="F212" s="47">
        <v>21285.48</v>
      </c>
      <c r="G212" s="45">
        <v>21484.23</v>
      </c>
      <c r="H212" s="47">
        <v>21119.85</v>
      </c>
      <c r="I212" s="45">
        <v>20883.59</v>
      </c>
      <c r="J212" s="47">
        <v>21622.2</v>
      </c>
      <c r="K212" s="47">
        <v>21422.39</v>
      </c>
      <c r="L212" s="47">
        <v>21701.29</v>
      </c>
      <c r="M212" s="45">
        <v>21721.87</v>
      </c>
      <c r="N212" s="45">
        <f t="shared" si="3"/>
        <v>259069.16</v>
      </c>
    </row>
    <row r="213" spans="2:14" ht="12">
      <c r="B213" s="47"/>
      <c r="C213" s="47"/>
      <c r="D213" s="47"/>
      <c r="E213" s="45"/>
      <c r="F213" s="47"/>
      <c r="G213" s="45"/>
      <c r="H213" s="47"/>
      <c r="I213" s="45"/>
      <c r="J213" s="47"/>
      <c r="K213" s="47"/>
      <c r="L213" s="47"/>
      <c r="M213" s="45"/>
      <c r="N213" s="45"/>
    </row>
    <row r="214" spans="1:14" ht="12">
      <c r="A214" s="48" t="s">
        <v>194</v>
      </c>
      <c r="B214" s="47">
        <v>1427604.2158333336</v>
      </c>
      <c r="C214" s="47">
        <v>1435762.375833333</v>
      </c>
      <c r="D214" s="47">
        <v>1428378.46</v>
      </c>
      <c r="E214" s="45">
        <v>1412469.18</v>
      </c>
      <c r="F214" s="47">
        <v>1344461.25</v>
      </c>
      <c r="G214" s="45">
        <v>1368608.42</v>
      </c>
      <c r="H214" s="47">
        <v>1324339.15</v>
      </c>
      <c r="I214" s="45">
        <v>1295636.34</v>
      </c>
      <c r="J214" s="47">
        <v>1385370.11</v>
      </c>
      <c r="K214" s="47">
        <v>1361095.74</v>
      </c>
      <c r="L214" s="47">
        <v>1394978.46</v>
      </c>
      <c r="M214" s="45">
        <v>1397478.78</v>
      </c>
      <c r="N214" s="67">
        <f t="shared" si="3"/>
        <v>16576182.481666667</v>
      </c>
    </row>
    <row r="215" spans="1:14" ht="12">
      <c r="A215" s="49"/>
      <c r="B215" s="47"/>
      <c r="C215" s="47"/>
      <c r="D215" s="47"/>
      <c r="E215" s="45"/>
      <c r="F215" s="47"/>
      <c r="G215" s="45"/>
      <c r="H215" s="47"/>
      <c r="I215" s="45"/>
      <c r="J215" s="47"/>
      <c r="K215" s="47"/>
      <c r="L215" s="47"/>
      <c r="M215" s="45"/>
      <c r="N215" s="45"/>
    </row>
    <row r="216" spans="1:14" ht="12">
      <c r="A216" s="46" t="s">
        <v>195</v>
      </c>
      <c r="B216" s="47"/>
      <c r="C216" s="47"/>
      <c r="D216" s="47"/>
      <c r="E216" s="45"/>
      <c r="F216" s="47"/>
      <c r="G216" s="45"/>
      <c r="H216" s="47"/>
      <c r="I216" s="45"/>
      <c r="J216" s="47"/>
      <c r="K216" s="47"/>
      <c r="L216" s="47"/>
      <c r="M216" s="45"/>
      <c r="N216" s="45"/>
    </row>
    <row r="217" spans="1:14" ht="12">
      <c r="A217" s="46" t="s">
        <v>67</v>
      </c>
      <c r="B217" s="47"/>
      <c r="C217" s="47"/>
      <c r="D217" s="47"/>
      <c r="E217" s="45"/>
      <c r="F217" s="47"/>
      <c r="G217" s="45"/>
      <c r="H217" s="47"/>
      <c r="I217" s="45"/>
      <c r="J217" s="47"/>
      <c r="K217" s="47"/>
      <c r="L217" s="47"/>
      <c r="M217" s="45"/>
      <c r="N217" s="45"/>
    </row>
    <row r="218" spans="1:14" ht="12">
      <c r="A218" s="40" t="s">
        <v>196</v>
      </c>
      <c r="B218" s="47">
        <v>174400.38416666666</v>
      </c>
      <c r="C218" s="47">
        <v>182558.42416666666</v>
      </c>
      <c r="D218" s="47">
        <v>188737.23</v>
      </c>
      <c r="E218" s="45">
        <v>179924.5</v>
      </c>
      <c r="F218" s="47">
        <v>181481.71</v>
      </c>
      <c r="G218" s="45">
        <v>188388.2</v>
      </c>
      <c r="H218" s="47">
        <v>197829.15</v>
      </c>
      <c r="I218" s="45">
        <v>176718.96</v>
      </c>
      <c r="J218" s="47">
        <v>187971.14</v>
      </c>
      <c r="K218" s="47">
        <v>175167.58</v>
      </c>
      <c r="L218" s="47">
        <v>192509.53</v>
      </c>
      <c r="M218" s="45">
        <v>189525.41</v>
      </c>
      <c r="N218" s="45">
        <f t="shared" si="3"/>
        <v>2215212.2183333333</v>
      </c>
    </row>
    <row r="219" spans="2:14" ht="12">
      <c r="B219" s="47"/>
      <c r="C219" s="47"/>
      <c r="D219" s="47"/>
      <c r="E219" s="45"/>
      <c r="F219" s="47"/>
      <c r="G219" s="45"/>
      <c r="H219" s="47"/>
      <c r="I219" s="45"/>
      <c r="J219" s="47"/>
      <c r="K219" s="47"/>
      <c r="L219" s="47"/>
      <c r="M219" s="45"/>
      <c r="N219" s="45"/>
    </row>
    <row r="220" spans="1:14" ht="12">
      <c r="A220" s="46" t="s">
        <v>62</v>
      </c>
      <c r="B220" s="47"/>
      <c r="C220" s="47"/>
      <c r="D220" s="47"/>
      <c r="E220" s="45"/>
      <c r="F220" s="47"/>
      <c r="G220" s="45"/>
      <c r="H220" s="47"/>
      <c r="I220" s="45"/>
      <c r="J220" s="47"/>
      <c r="K220" s="47"/>
      <c r="L220" s="47"/>
      <c r="M220" s="45"/>
      <c r="N220" s="45"/>
    </row>
    <row r="221" spans="1:14" ht="12">
      <c r="A221" s="40" t="s">
        <v>197</v>
      </c>
      <c r="B221" s="47">
        <v>10182.95</v>
      </c>
      <c r="C221" s="47">
        <v>10659.29</v>
      </c>
      <c r="D221" s="47">
        <v>11020.06</v>
      </c>
      <c r="E221" s="45">
        <v>10505.5</v>
      </c>
      <c r="F221" s="47">
        <v>10596.42</v>
      </c>
      <c r="G221" s="45">
        <v>10999.68</v>
      </c>
      <c r="H221" s="47">
        <v>11550.92</v>
      </c>
      <c r="I221" s="45">
        <v>10318.33</v>
      </c>
      <c r="J221" s="47">
        <v>10975.33</v>
      </c>
      <c r="K221" s="47">
        <v>10227.75</v>
      </c>
      <c r="L221" s="47">
        <v>11240.32</v>
      </c>
      <c r="M221" s="45">
        <v>11066.08</v>
      </c>
      <c r="N221" s="45">
        <f t="shared" si="3"/>
        <v>129342.63000000002</v>
      </c>
    </row>
    <row r="222" spans="2:14" ht="12">
      <c r="B222" s="47"/>
      <c r="C222" s="47"/>
      <c r="D222" s="47"/>
      <c r="E222" s="45"/>
      <c r="F222" s="47"/>
      <c r="G222" s="45"/>
      <c r="H222" s="47"/>
      <c r="I222" s="45"/>
      <c r="J222" s="47"/>
      <c r="K222" s="47"/>
      <c r="L222" s="47"/>
      <c r="M222" s="45"/>
      <c r="N222" s="45"/>
    </row>
    <row r="223" spans="1:14" ht="12">
      <c r="A223" s="48" t="s">
        <v>198</v>
      </c>
      <c r="B223" s="47">
        <v>184583.33416666667</v>
      </c>
      <c r="C223" s="47">
        <v>193217.71416666667</v>
      </c>
      <c r="D223" s="47">
        <v>199757.29</v>
      </c>
      <c r="E223" s="45">
        <v>190430</v>
      </c>
      <c r="F223" s="47">
        <v>192078.13</v>
      </c>
      <c r="G223" s="45">
        <v>199387.88</v>
      </c>
      <c r="H223" s="47">
        <v>209380.07</v>
      </c>
      <c r="I223" s="45">
        <v>187037.29</v>
      </c>
      <c r="J223" s="47">
        <v>198946.47</v>
      </c>
      <c r="K223" s="47">
        <v>185395.33</v>
      </c>
      <c r="L223" s="47">
        <v>203749.85</v>
      </c>
      <c r="M223" s="45">
        <v>200591.49</v>
      </c>
      <c r="N223" s="67">
        <f t="shared" si="3"/>
        <v>2344554.8483333336</v>
      </c>
    </row>
    <row r="224" spans="1:14" ht="12">
      <c r="A224" s="49"/>
      <c r="B224" s="47"/>
      <c r="C224" s="47"/>
      <c r="D224" s="47"/>
      <c r="E224" s="45"/>
      <c r="F224" s="47"/>
      <c r="G224" s="45"/>
      <c r="H224" s="47"/>
      <c r="I224" s="45"/>
      <c r="J224" s="47"/>
      <c r="K224" s="47"/>
      <c r="L224" s="47"/>
      <c r="M224" s="45"/>
      <c r="N224" s="45"/>
    </row>
    <row r="225" spans="1:14" ht="12">
      <c r="A225" s="46" t="s">
        <v>199</v>
      </c>
      <c r="B225" s="47"/>
      <c r="C225" s="47"/>
      <c r="D225" s="47"/>
      <c r="E225" s="45"/>
      <c r="F225" s="47"/>
      <c r="G225" s="45"/>
      <c r="H225" s="47"/>
      <c r="I225" s="45"/>
      <c r="J225" s="47"/>
      <c r="K225" s="47"/>
      <c r="L225" s="47"/>
      <c r="M225" s="45"/>
      <c r="N225" s="45"/>
    </row>
    <row r="226" spans="1:14" ht="12">
      <c r="A226" s="46" t="s">
        <v>67</v>
      </c>
      <c r="B226" s="47"/>
      <c r="C226" s="47"/>
      <c r="D226" s="47"/>
      <c r="E226" s="45"/>
      <c r="F226" s="47"/>
      <c r="G226" s="45"/>
      <c r="H226" s="47"/>
      <c r="I226" s="45"/>
      <c r="J226" s="47"/>
      <c r="K226" s="47"/>
      <c r="L226" s="47"/>
      <c r="M226" s="45"/>
      <c r="N226" s="45"/>
    </row>
    <row r="227" spans="1:14" ht="12">
      <c r="A227" s="40" t="s">
        <v>200</v>
      </c>
      <c r="B227" s="47">
        <v>851153.31</v>
      </c>
      <c r="C227" s="47">
        <v>747400.95</v>
      </c>
      <c r="D227" s="47">
        <v>890946.87</v>
      </c>
      <c r="E227" s="45">
        <v>763334.37</v>
      </c>
      <c r="F227" s="47">
        <v>756199.98</v>
      </c>
      <c r="G227" s="45">
        <v>931847.99</v>
      </c>
      <c r="H227" s="47">
        <v>729715.03</v>
      </c>
      <c r="I227" s="45">
        <v>704107.73</v>
      </c>
      <c r="J227" s="47">
        <v>895117.96</v>
      </c>
      <c r="K227" s="47">
        <v>761602.89</v>
      </c>
      <c r="L227" s="47">
        <v>794139.02</v>
      </c>
      <c r="M227" s="45">
        <v>891655.48</v>
      </c>
      <c r="N227" s="45">
        <f t="shared" si="3"/>
        <v>9717221.58</v>
      </c>
    </row>
    <row r="228" spans="2:14" ht="12">
      <c r="B228" s="47"/>
      <c r="C228" s="47"/>
      <c r="D228" s="47"/>
      <c r="E228" s="45"/>
      <c r="F228" s="47"/>
      <c r="G228" s="45"/>
      <c r="H228" s="47"/>
      <c r="I228" s="45"/>
      <c r="J228" s="47"/>
      <c r="K228" s="47"/>
      <c r="L228" s="47"/>
      <c r="M228" s="45"/>
      <c r="N228" s="45"/>
    </row>
    <row r="229" spans="1:14" ht="12">
      <c r="A229" s="40" t="s">
        <v>201</v>
      </c>
      <c r="B229" s="47">
        <v>6710.75</v>
      </c>
      <c r="C229" s="47">
        <v>5897.22</v>
      </c>
      <c r="D229" s="47">
        <v>7029.01</v>
      </c>
      <c r="E229" s="45">
        <v>6022.94</v>
      </c>
      <c r="F229" s="47">
        <v>5966.65</v>
      </c>
      <c r="G229" s="45">
        <v>7352.22</v>
      </c>
      <c r="H229" s="47">
        <v>5757.68</v>
      </c>
      <c r="I229" s="45">
        <v>5555.63</v>
      </c>
      <c r="J229" s="47">
        <v>7062.76</v>
      </c>
      <c r="K229" s="47">
        <v>6009.28</v>
      </c>
      <c r="L229" s="47">
        <v>6266</v>
      </c>
      <c r="M229" s="45">
        <v>7035.44</v>
      </c>
      <c r="N229" s="45">
        <f t="shared" si="3"/>
        <v>76665.58</v>
      </c>
    </row>
    <row r="230" spans="2:14" ht="12">
      <c r="B230" s="47"/>
      <c r="C230" s="47"/>
      <c r="D230" s="47"/>
      <c r="E230" s="45"/>
      <c r="F230" s="47"/>
      <c r="G230" s="45"/>
      <c r="H230" s="47"/>
      <c r="I230" s="45"/>
      <c r="J230" s="47"/>
      <c r="K230" s="47"/>
      <c r="L230" s="47"/>
      <c r="M230" s="45"/>
      <c r="N230" s="45"/>
    </row>
    <row r="231" spans="1:14" ht="12">
      <c r="A231" s="40" t="s">
        <v>202</v>
      </c>
      <c r="B231" s="47">
        <v>8333.54</v>
      </c>
      <c r="C231" s="47">
        <v>7344.92</v>
      </c>
      <c r="D231" s="47">
        <v>8750.55</v>
      </c>
      <c r="E231" s="45">
        <v>7501.51</v>
      </c>
      <c r="F231" s="47">
        <v>7431.39</v>
      </c>
      <c r="G231" s="45">
        <v>9155.44</v>
      </c>
      <c r="H231" s="47">
        <v>7171.12</v>
      </c>
      <c r="I231" s="45">
        <v>6919.47</v>
      </c>
      <c r="J231" s="47">
        <v>8796.58</v>
      </c>
      <c r="K231" s="47">
        <v>7484.49</v>
      </c>
      <c r="L231" s="47">
        <v>7804.23</v>
      </c>
      <c r="M231" s="45">
        <v>8762.55</v>
      </c>
      <c r="N231" s="45">
        <f t="shared" si="3"/>
        <v>95455.79000000001</v>
      </c>
    </row>
    <row r="232" spans="1:14" ht="12">
      <c r="A232" s="40" t="s">
        <v>203</v>
      </c>
      <c r="B232" s="47">
        <v>27639.66</v>
      </c>
      <c r="C232" s="47">
        <v>24437.56</v>
      </c>
      <c r="D232" s="47">
        <v>29100.1</v>
      </c>
      <c r="E232" s="45">
        <v>24958.53</v>
      </c>
      <c r="F232" s="47">
        <v>24725.26</v>
      </c>
      <c r="G232" s="45">
        <v>30455.52</v>
      </c>
      <c r="H232" s="47">
        <v>23859.29</v>
      </c>
      <c r="I232" s="45">
        <v>23022.01</v>
      </c>
      <c r="J232" s="47">
        <v>29267.42</v>
      </c>
      <c r="K232" s="47">
        <v>24901.91</v>
      </c>
      <c r="L232" s="47">
        <v>25965.74</v>
      </c>
      <c r="M232" s="45">
        <v>29154.21</v>
      </c>
      <c r="N232" s="45">
        <f t="shared" si="3"/>
        <v>317487.21</v>
      </c>
    </row>
    <row r="233" spans="1:14" ht="12">
      <c r="A233" s="40" t="s">
        <v>204</v>
      </c>
      <c r="B233" s="47">
        <v>368.05</v>
      </c>
      <c r="C233" s="47">
        <v>323.66</v>
      </c>
      <c r="D233" s="47">
        <v>385.73</v>
      </c>
      <c r="E233" s="45">
        <v>330.56</v>
      </c>
      <c r="F233" s="47">
        <v>327.47</v>
      </c>
      <c r="G233" s="45">
        <v>403.5</v>
      </c>
      <c r="H233" s="47">
        <v>316</v>
      </c>
      <c r="I233" s="45">
        <v>304.91</v>
      </c>
      <c r="J233" s="47">
        <v>387.63</v>
      </c>
      <c r="K233" s="47">
        <v>329.81</v>
      </c>
      <c r="L233" s="47">
        <v>343.9</v>
      </c>
      <c r="M233" s="45">
        <v>386.13</v>
      </c>
      <c r="N233" s="45">
        <f t="shared" si="3"/>
        <v>4207.35</v>
      </c>
    </row>
    <row r="234" spans="1:14" ht="12">
      <c r="A234" s="40" t="s">
        <v>205</v>
      </c>
      <c r="B234" s="47">
        <v>55127.74</v>
      </c>
      <c r="C234" s="47">
        <v>48332.07</v>
      </c>
      <c r="D234" s="47">
        <v>57628.77</v>
      </c>
      <c r="E234" s="45">
        <v>49362.43</v>
      </c>
      <c r="F234" s="47">
        <v>48901.07</v>
      </c>
      <c r="G234" s="45">
        <v>60265.51</v>
      </c>
      <c r="H234" s="47">
        <v>47188.37</v>
      </c>
      <c r="I234" s="45">
        <v>45532.43</v>
      </c>
      <c r="J234" s="47">
        <v>57884.46</v>
      </c>
      <c r="K234" s="47">
        <v>49250.46</v>
      </c>
      <c r="L234" s="47">
        <v>51354.47</v>
      </c>
      <c r="M234" s="45">
        <v>57660.55</v>
      </c>
      <c r="N234" s="45">
        <f t="shared" si="3"/>
        <v>628488.3300000001</v>
      </c>
    </row>
    <row r="235" spans="1:14" ht="12">
      <c r="A235" s="40" t="s">
        <v>206</v>
      </c>
      <c r="B235" s="47">
        <v>18431.14</v>
      </c>
      <c r="C235" s="47">
        <v>16290.99</v>
      </c>
      <c r="D235" s="47">
        <v>19400.12</v>
      </c>
      <c r="E235" s="45">
        <v>16638.29</v>
      </c>
      <c r="F235" s="47">
        <v>16482.79</v>
      </c>
      <c r="G235" s="45">
        <v>20303.17</v>
      </c>
      <c r="H235" s="47">
        <v>15905.5</v>
      </c>
      <c r="I235" s="45">
        <v>15347.34</v>
      </c>
      <c r="J235" s="47">
        <v>19510.76</v>
      </c>
      <c r="K235" s="47">
        <v>16600.55</v>
      </c>
      <c r="L235" s="47">
        <v>17309.74</v>
      </c>
      <c r="M235" s="45">
        <v>19435.29</v>
      </c>
      <c r="N235" s="45">
        <f t="shared" si="3"/>
        <v>211655.68000000002</v>
      </c>
    </row>
    <row r="236" spans="1:14" ht="12">
      <c r="A236" s="40" t="s">
        <v>207</v>
      </c>
      <c r="B236" s="47">
        <v>23068.1</v>
      </c>
      <c r="C236" s="47">
        <v>20369.59</v>
      </c>
      <c r="D236" s="47">
        <v>24260.77</v>
      </c>
      <c r="E236" s="45">
        <v>20803.83</v>
      </c>
      <c r="F236" s="47">
        <v>20609.39</v>
      </c>
      <c r="G236" s="45">
        <v>25387.77</v>
      </c>
      <c r="H236" s="47">
        <v>19887.58</v>
      </c>
      <c r="I236" s="45">
        <v>19189.68</v>
      </c>
      <c r="J236" s="47">
        <v>24395.45</v>
      </c>
      <c r="K236" s="47">
        <v>20756.64</v>
      </c>
      <c r="L236" s="47">
        <v>21643.38</v>
      </c>
      <c r="M236" s="45">
        <v>24301.08</v>
      </c>
      <c r="N236" s="45">
        <f t="shared" si="3"/>
        <v>264673.26000000007</v>
      </c>
    </row>
    <row r="237" spans="2:14" ht="12">
      <c r="B237" s="47"/>
      <c r="C237" s="47"/>
      <c r="D237" s="47"/>
      <c r="E237" s="45"/>
      <c r="F237" s="47"/>
      <c r="G237" s="45"/>
      <c r="H237" s="47"/>
      <c r="I237" s="45"/>
      <c r="J237" s="47"/>
      <c r="K237" s="47"/>
      <c r="L237" s="47"/>
      <c r="M237" s="45"/>
      <c r="N237" s="45"/>
    </row>
    <row r="238" spans="1:14" ht="12">
      <c r="A238" s="46" t="s">
        <v>62</v>
      </c>
      <c r="B238" s="47"/>
      <c r="C238" s="47"/>
      <c r="D238" s="47"/>
      <c r="E238" s="45"/>
      <c r="F238" s="47"/>
      <c r="G238" s="45"/>
      <c r="H238" s="47"/>
      <c r="I238" s="45"/>
      <c r="J238" s="47"/>
      <c r="K238" s="47"/>
      <c r="L238" s="47"/>
      <c r="M238" s="45"/>
      <c r="N238" s="45"/>
    </row>
    <row r="239" spans="1:14" ht="12">
      <c r="A239" s="40" t="s">
        <v>208</v>
      </c>
      <c r="B239" s="47">
        <v>662.75</v>
      </c>
      <c r="C239" s="47">
        <v>585.23</v>
      </c>
      <c r="D239" s="47">
        <v>697.03</v>
      </c>
      <c r="E239" s="45">
        <v>597.71</v>
      </c>
      <c r="F239" s="47">
        <v>592.12</v>
      </c>
      <c r="G239" s="45">
        <v>729.41</v>
      </c>
      <c r="H239" s="47">
        <v>571.38</v>
      </c>
      <c r="I239" s="45">
        <v>551.33</v>
      </c>
      <c r="J239" s="47">
        <v>700.9</v>
      </c>
      <c r="K239" s="47">
        <v>596.35</v>
      </c>
      <c r="L239" s="47">
        <v>621.83</v>
      </c>
      <c r="M239" s="45">
        <v>698.19</v>
      </c>
      <c r="N239" s="45">
        <f t="shared" si="3"/>
        <v>7604.23</v>
      </c>
    </row>
    <row r="240" spans="1:14" ht="12">
      <c r="A240" s="40" t="s">
        <v>209</v>
      </c>
      <c r="B240" s="47">
        <v>463.23</v>
      </c>
      <c r="C240" s="47">
        <v>409.45</v>
      </c>
      <c r="D240" s="47">
        <v>487.6</v>
      </c>
      <c r="E240" s="45">
        <v>418.18</v>
      </c>
      <c r="F240" s="47">
        <v>414.27</v>
      </c>
      <c r="G240" s="45">
        <v>510.29</v>
      </c>
      <c r="H240" s="47">
        <v>399.76</v>
      </c>
      <c r="I240" s="45">
        <v>385.74</v>
      </c>
      <c r="J240" s="47">
        <v>490.38</v>
      </c>
      <c r="K240" s="47">
        <v>417.23</v>
      </c>
      <c r="L240" s="47">
        <v>435.06</v>
      </c>
      <c r="M240" s="45">
        <v>488.48</v>
      </c>
      <c r="N240" s="45">
        <f t="shared" si="3"/>
        <v>5319.670000000002</v>
      </c>
    </row>
    <row r="241" spans="1:14" ht="12">
      <c r="A241" s="40" t="s">
        <v>210</v>
      </c>
      <c r="B241" s="47"/>
      <c r="C241" s="47"/>
      <c r="D241" s="47"/>
      <c r="E241" s="45"/>
      <c r="F241" s="47"/>
      <c r="G241" s="45"/>
      <c r="H241" s="47"/>
      <c r="I241" s="45"/>
      <c r="J241" s="47"/>
      <c r="K241" s="47"/>
      <c r="L241" s="47"/>
      <c r="M241" s="45"/>
      <c r="N241" s="45"/>
    </row>
    <row r="242" spans="1:14" ht="12">
      <c r="A242" s="40" t="s">
        <v>211</v>
      </c>
      <c r="B242" s="47">
        <v>0</v>
      </c>
      <c r="C242" s="47">
        <v>0</v>
      </c>
      <c r="D242" s="47">
        <v>0</v>
      </c>
      <c r="E242" s="45">
        <v>0</v>
      </c>
      <c r="F242" s="47">
        <v>0</v>
      </c>
      <c r="G242" s="45">
        <v>0</v>
      </c>
      <c r="H242" s="47">
        <v>0</v>
      </c>
      <c r="I242" s="45">
        <v>0</v>
      </c>
      <c r="J242" s="47">
        <v>0</v>
      </c>
      <c r="K242" s="47">
        <v>0</v>
      </c>
      <c r="L242" s="47">
        <v>0</v>
      </c>
      <c r="M242" s="45">
        <v>0</v>
      </c>
      <c r="N242" s="45">
        <f t="shared" si="3"/>
        <v>0</v>
      </c>
    </row>
    <row r="243" spans="1:14" ht="12">
      <c r="A243" s="40" t="s">
        <v>212</v>
      </c>
      <c r="B243" s="47">
        <v>7459.5</v>
      </c>
      <c r="C243" s="47">
        <v>6553.45</v>
      </c>
      <c r="D243" s="47">
        <v>7811.51</v>
      </c>
      <c r="E243" s="45">
        <v>6693.16</v>
      </c>
      <c r="F243" s="47">
        <v>6630.61</v>
      </c>
      <c r="G243" s="45">
        <v>8170.5</v>
      </c>
      <c r="H243" s="47">
        <v>6398.38</v>
      </c>
      <c r="I243" s="45">
        <v>6173.85</v>
      </c>
      <c r="J243" s="47">
        <v>7848.68</v>
      </c>
      <c r="K243" s="47">
        <v>6677.98</v>
      </c>
      <c r="L243" s="47">
        <v>6963.27</v>
      </c>
      <c r="M243" s="45">
        <v>7818.32</v>
      </c>
      <c r="N243" s="45">
        <f t="shared" si="3"/>
        <v>85199.20999999999</v>
      </c>
    </row>
    <row r="244" spans="1:14" ht="12">
      <c r="A244" s="40" t="s">
        <v>213</v>
      </c>
      <c r="B244" s="47">
        <v>4363.72</v>
      </c>
      <c r="C244" s="47">
        <v>3833.69</v>
      </c>
      <c r="D244" s="47">
        <v>4569.64</v>
      </c>
      <c r="E244" s="45">
        <v>3915.42</v>
      </c>
      <c r="F244" s="47">
        <v>3878.82</v>
      </c>
      <c r="G244" s="45">
        <v>4779.64</v>
      </c>
      <c r="H244" s="47">
        <v>3742.97</v>
      </c>
      <c r="I244" s="45">
        <v>3611.62</v>
      </c>
      <c r="J244" s="47">
        <v>4591.39</v>
      </c>
      <c r="K244" s="47">
        <v>3906.54</v>
      </c>
      <c r="L244" s="47">
        <v>4073.43</v>
      </c>
      <c r="M244" s="45">
        <v>4573.63</v>
      </c>
      <c r="N244" s="45">
        <f t="shared" si="3"/>
        <v>49840.51</v>
      </c>
    </row>
    <row r="245" spans="1:14" ht="12">
      <c r="A245" s="40" t="s">
        <v>214</v>
      </c>
      <c r="B245" s="47">
        <v>1837.2</v>
      </c>
      <c r="C245" s="47">
        <v>1623.89</v>
      </c>
      <c r="D245" s="47">
        <v>1933.81</v>
      </c>
      <c r="E245" s="45">
        <v>1658.51</v>
      </c>
      <c r="F245" s="47">
        <v>1643.01</v>
      </c>
      <c r="G245" s="45">
        <v>2023.83</v>
      </c>
      <c r="H245" s="47">
        <v>1585.46</v>
      </c>
      <c r="I245" s="45">
        <v>1529.83</v>
      </c>
      <c r="J245" s="47">
        <v>1944.84</v>
      </c>
      <c r="K245" s="47">
        <v>1654.75</v>
      </c>
      <c r="L245" s="47">
        <v>1725.44</v>
      </c>
      <c r="M245" s="45">
        <v>1937.32</v>
      </c>
      <c r="N245" s="45">
        <f t="shared" si="3"/>
        <v>21097.889999999996</v>
      </c>
    </row>
    <row r="246" spans="1:14" ht="12">
      <c r="A246" s="40" t="s">
        <v>215</v>
      </c>
      <c r="B246" s="47">
        <v>183.72</v>
      </c>
      <c r="C246" s="47">
        <v>162.39</v>
      </c>
      <c r="D246" s="47">
        <v>193.38</v>
      </c>
      <c r="E246" s="45">
        <v>165.86</v>
      </c>
      <c r="F246" s="47">
        <v>164.31</v>
      </c>
      <c r="G246" s="45">
        <v>202.39</v>
      </c>
      <c r="H246" s="47">
        <v>158.55</v>
      </c>
      <c r="I246" s="45">
        <v>152.99</v>
      </c>
      <c r="J246" s="47">
        <v>194.49</v>
      </c>
      <c r="K246" s="47">
        <v>165.48</v>
      </c>
      <c r="L246" s="47">
        <v>172.55</v>
      </c>
      <c r="M246" s="45">
        <v>193.74</v>
      </c>
      <c r="N246" s="45">
        <f t="shared" si="3"/>
        <v>2109.8500000000004</v>
      </c>
    </row>
    <row r="247" spans="2:14" ht="12">
      <c r="B247" s="47"/>
      <c r="C247" s="47"/>
      <c r="D247" s="47"/>
      <c r="E247" s="45"/>
      <c r="F247" s="47"/>
      <c r="G247" s="45"/>
      <c r="H247" s="47"/>
      <c r="I247" s="45"/>
      <c r="J247" s="47"/>
      <c r="K247" s="47"/>
      <c r="L247" s="47"/>
      <c r="M247" s="45"/>
      <c r="N247" s="45"/>
    </row>
    <row r="248" spans="1:14" ht="12">
      <c r="A248" s="48" t="s">
        <v>216</v>
      </c>
      <c r="B248" s="47">
        <v>1005802.41</v>
      </c>
      <c r="C248" s="47">
        <v>883565.06</v>
      </c>
      <c r="D248" s="47">
        <v>1053194.89</v>
      </c>
      <c r="E248" s="45">
        <v>902401.3</v>
      </c>
      <c r="F248" s="47">
        <v>893967.14</v>
      </c>
      <c r="G248" s="45">
        <v>1101587.18</v>
      </c>
      <c r="H248" s="47">
        <v>862657.07</v>
      </c>
      <c r="I248" s="45">
        <v>832384.56</v>
      </c>
      <c r="J248" s="47">
        <v>1058193.7</v>
      </c>
      <c r="K248" s="47">
        <v>900354.36</v>
      </c>
      <c r="L248" s="47">
        <v>938818.06</v>
      </c>
      <c r="M248" s="45">
        <v>1054100.41</v>
      </c>
      <c r="N248" s="67">
        <f t="shared" si="3"/>
        <v>11487026.139999999</v>
      </c>
    </row>
    <row r="249" spans="1:14" ht="12">
      <c r="A249" s="49"/>
      <c r="B249" s="47"/>
      <c r="C249" s="47"/>
      <c r="D249" s="47"/>
      <c r="E249" s="45"/>
      <c r="F249" s="47"/>
      <c r="G249" s="45"/>
      <c r="H249" s="47"/>
      <c r="I249" s="45"/>
      <c r="J249" s="47"/>
      <c r="K249" s="47"/>
      <c r="L249" s="47"/>
      <c r="M249" s="45"/>
      <c r="N249" s="45"/>
    </row>
    <row r="250" spans="1:14" ht="12">
      <c r="A250" s="46" t="s">
        <v>217</v>
      </c>
      <c r="B250" s="47"/>
      <c r="C250" s="47"/>
      <c r="D250" s="47"/>
      <c r="E250" s="45"/>
      <c r="F250" s="47"/>
      <c r="G250" s="45"/>
      <c r="H250" s="47"/>
      <c r="I250" s="45"/>
      <c r="J250" s="47"/>
      <c r="K250" s="47"/>
      <c r="L250" s="47"/>
      <c r="M250" s="45"/>
      <c r="N250" s="45"/>
    </row>
    <row r="251" spans="1:14" ht="12">
      <c r="A251" s="46" t="s">
        <v>67</v>
      </c>
      <c r="B251" s="47"/>
      <c r="C251" s="47"/>
      <c r="D251" s="47"/>
      <c r="E251" s="45"/>
      <c r="F251" s="47"/>
      <c r="G251" s="45"/>
      <c r="H251" s="47"/>
      <c r="I251" s="45"/>
      <c r="J251" s="47"/>
      <c r="K251" s="47"/>
      <c r="L251" s="47"/>
      <c r="M251" s="45"/>
      <c r="N251" s="45"/>
    </row>
    <row r="252" spans="1:14" ht="12">
      <c r="A252" s="40" t="s">
        <v>218</v>
      </c>
      <c r="B252" s="47">
        <v>164398.3566666667</v>
      </c>
      <c r="C252" s="47">
        <v>173343.48666666666</v>
      </c>
      <c r="D252" s="47">
        <v>199161.22</v>
      </c>
      <c r="E252" s="45">
        <v>167152.22</v>
      </c>
      <c r="F252" s="47">
        <v>176461.11</v>
      </c>
      <c r="G252" s="45">
        <v>195300.76</v>
      </c>
      <c r="H252" s="47">
        <v>205114.94</v>
      </c>
      <c r="I252" s="45">
        <v>173660.69</v>
      </c>
      <c r="J252" s="47">
        <v>184193.43</v>
      </c>
      <c r="K252" s="47">
        <v>159993.52</v>
      </c>
      <c r="L252" s="47">
        <v>197694.14</v>
      </c>
      <c r="M252" s="45">
        <v>180434.65</v>
      </c>
      <c r="N252" s="45">
        <f t="shared" si="3"/>
        <v>2176908.523333333</v>
      </c>
    </row>
    <row r="253" spans="1:14" ht="12">
      <c r="A253" s="46"/>
      <c r="B253" s="47"/>
      <c r="C253" s="47"/>
      <c r="D253" s="47"/>
      <c r="E253" s="45"/>
      <c r="F253" s="47"/>
      <c r="G253" s="45"/>
      <c r="H253" s="47"/>
      <c r="I253" s="45"/>
      <c r="J253" s="47"/>
      <c r="K253" s="47"/>
      <c r="L253" s="47"/>
      <c r="M253" s="45"/>
      <c r="N253" s="45"/>
    </row>
    <row r="254" spans="1:14" ht="12">
      <c r="A254" s="40" t="s">
        <v>219</v>
      </c>
      <c r="B254" s="47">
        <v>30923.66</v>
      </c>
      <c r="C254" s="47">
        <v>32606.26</v>
      </c>
      <c r="D254" s="47">
        <v>37462.62</v>
      </c>
      <c r="E254" s="45">
        <v>31441.67</v>
      </c>
      <c r="F254" s="47">
        <v>33192.69</v>
      </c>
      <c r="G254" s="45">
        <v>36736.47</v>
      </c>
      <c r="H254" s="47">
        <v>38582.53</v>
      </c>
      <c r="I254" s="45">
        <v>32665.92</v>
      </c>
      <c r="J254" s="47">
        <v>34647.15</v>
      </c>
      <c r="K254" s="47">
        <v>30095.1</v>
      </c>
      <c r="L254" s="47">
        <v>37186.66</v>
      </c>
      <c r="M254" s="45">
        <v>33940.12</v>
      </c>
      <c r="N254" s="45">
        <f t="shared" si="3"/>
        <v>409480.85</v>
      </c>
    </row>
    <row r="255" spans="2:14" ht="12">
      <c r="B255" s="47"/>
      <c r="C255" s="47"/>
      <c r="D255" s="47"/>
      <c r="E255" s="45"/>
      <c r="F255" s="47"/>
      <c r="G255" s="45"/>
      <c r="H255" s="47"/>
      <c r="I255" s="45"/>
      <c r="J255" s="47"/>
      <c r="K255" s="47"/>
      <c r="L255" s="47"/>
      <c r="M255" s="45"/>
      <c r="N255" s="45"/>
    </row>
    <row r="256" spans="1:14" ht="12">
      <c r="A256" s="46" t="s">
        <v>62</v>
      </c>
      <c r="B256" s="47"/>
      <c r="C256" s="47"/>
      <c r="D256" s="47"/>
      <c r="E256" s="45"/>
      <c r="F256" s="47"/>
      <c r="G256" s="45"/>
      <c r="H256" s="47"/>
      <c r="I256" s="45"/>
      <c r="J256" s="47"/>
      <c r="K256" s="47"/>
      <c r="L256" s="47"/>
      <c r="M256" s="45"/>
      <c r="N256" s="45"/>
    </row>
    <row r="257" spans="1:14" ht="12">
      <c r="A257" s="40" t="s">
        <v>220</v>
      </c>
      <c r="B257" s="47">
        <v>21409.58</v>
      </c>
      <c r="C257" s="47">
        <v>22574.5</v>
      </c>
      <c r="D257" s="47">
        <v>25936.74</v>
      </c>
      <c r="E257" s="45">
        <v>21768.22</v>
      </c>
      <c r="F257" s="47">
        <v>22980.51</v>
      </c>
      <c r="G257" s="45">
        <v>25434</v>
      </c>
      <c r="H257" s="47">
        <v>26712.1</v>
      </c>
      <c r="I257" s="45">
        <v>22615.81</v>
      </c>
      <c r="J257" s="47">
        <v>23987.49</v>
      </c>
      <c r="K257" s="47">
        <v>20835.94</v>
      </c>
      <c r="L257" s="47">
        <v>25745.69</v>
      </c>
      <c r="M257" s="45">
        <v>23497.99</v>
      </c>
      <c r="N257" s="45">
        <f t="shared" si="3"/>
        <v>283498.57</v>
      </c>
    </row>
    <row r="258" spans="2:14" ht="12">
      <c r="B258" s="47"/>
      <c r="C258" s="47"/>
      <c r="D258" s="47"/>
      <c r="E258" s="45"/>
      <c r="F258" s="47"/>
      <c r="G258" s="45"/>
      <c r="H258" s="47"/>
      <c r="I258" s="45"/>
      <c r="J258" s="47"/>
      <c r="K258" s="47"/>
      <c r="L258" s="47"/>
      <c r="M258" s="45"/>
      <c r="N258" s="45"/>
    </row>
    <row r="259" spans="1:14" ht="12">
      <c r="A259" s="48" t="s">
        <v>221</v>
      </c>
      <c r="B259" s="47">
        <v>216731.59666666668</v>
      </c>
      <c r="C259" s="47">
        <v>228524.24666666667</v>
      </c>
      <c r="D259" s="47">
        <v>262560.58</v>
      </c>
      <c r="E259" s="45">
        <v>220362.11</v>
      </c>
      <c r="F259" s="47">
        <v>232634.31</v>
      </c>
      <c r="G259" s="45">
        <v>257471.23</v>
      </c>
      <c r="H259" s="47">
        <v>270409.57</v>
      </c>
      <c r="I259" s="45">
        <v>228942.42</v>
      </c>
      <c r="J259" s="47">
        <v>242828.07</v>
      </c>
      <c r="K259" s="47">
        <v>210924.56</v>
      </c>
      <c r="L259" s="47">
        <v>260626.49</v>
      </c>
      <c r="M259" s="45">
        <v>237872.76</v>
      </c>
      <c r="N259" s="67">
        <f t="shared" si="3"/>
        <v>2869887.9433333334</v>
      </c>
    </row>
    <row r="260" spans="1:14" ht="12">
      <c r="A260" s="49"/>
      <c r="B260" s="47"/>
      <c r="C260" s="47"/>
      <c r="D260" s="47"/>
      <c r="E260" s="45"/>
      <c r="F260" s="47"/>
      <c r="G260" s="45"/>
      <c r="H260" s="47"/>
      <c r="I260" s="45"/>
      <c r="J260" s="47"/>
      <c r="K260" s="47"/>
      <c r="L260" s="47"/>
      <c r="M260" s="45"/>
      <c r="N260" s="45"/>
    </row>
    <row r="261" spans="1:14" ht="12">
      <c r="A261" s="46" t="s">
        <v>222</v>
      </c>
      <c r="B261" s="47"/>
      <c r="C261" s="47"/>
      <c r="D261" s="47"/>
      <c r="E261" s="45"/>
      <c r="F261" s="47"/>
      <c r="G261" s="45"/>
      <c r="H261" s="47"/>
      <c r="I261" s="45"/>
      <c r="J261" s="47"/>
      <c r="K261" s="47"/>
      <c r="L261" s="47"/>
      <c r="M261" s="45"/>
      <c r="N261" s="45"/>
    </row>
    <row r="262" spans="1:14" ht="12">
      <c r="A262" s="46" t="s">
        <v>67</v>
      </c>
      <c r="B262" s="47"/>
      <c r="C262" s="47"/>
      <c r="D262" s="47"/>
      <c r="E262" s="45"/>
      <c r="F262" s="47"/>
      <c r="G262" s="45"/>
      <c r="H262" s="47"/>
      <c r="I262" s="45"/>
      <c r="J262" s="47"/>
      <c r="K262" s="47"/>
      <c r="L262" s="47"/>
      <c r="M262" s="45"/>
      <c r="N262" s="45"/>
    </row>
    <row r="263" spans="1:14" ht="12">
      <c r="A263" s="40" t="s">
        <v>223</v>
      </c>
      <c r="B263" s="47">
        <v>191162.29416666672</v>
      </c>
      <c r="C263" s="47">
        <v>188752.19416666668</v>
      </c>
      <c r="D263" s="47">
        <v>214749.07</v>
      </c>
      <c r="E263" s="45">
        <v>199769.87</v>
      </c>
      <c r="F263" s="47">
        <v>186648.07</v>
      </c>
      <c r="G263" s="45">
        <v>200145.77</v>
      </c>
      <c r="H263" s="47">
        <v>185436.71</v>
      </c>
      <c r="I263" s="45">
        <v>181177.66</v>
      </c>
      <c r="J263" s="47">
        <v>197875.89</v>
      </c>
      <c r="K263" s="47">
        <v>191279.57</v>
      </c>
      <c r="L263" s="47">
        <v>194028.34</v>
      </c>
      <c r="M263" s="45">
        <v>207390.88</v>
      </c>
      <c r="N263" s="45">
        <f t="shared" si="3"/>
        <v>2338416.3183333334</v>
      </c>
    </row>
    <row r="264" spans="2:14" ht="12">
      <c r="B264" s="47"/>
      <c r="C264" s="47"/>
      <c r="D264" s="47"/>
      <c r="E264" s="45"/>
      <c r="F264" s="47"/>
      <c r="G264" s="45"/>
      <c r="H264" s="47"/>
      <c r="I264" s="45"/>
      <c r="J264" s="47"/>
      <c r="K264" s="47"/>
      <c r="L264" s="47"/>
      <c r="M264" s="45"/>
      <c r="N264" s="45"/>
    </row>
    <row r="265" spans="1:14" ht="12">
      <c r="A265" s="46" t="s">
        <v>62</v>
      </c>
      <c r="B265" s="47"/>
      <c r="C265" s="47"/>
      <c r="D265" s="47"/>
      <c r="E265" s="45"/>
      <c r="F265" s="47"/>
      <c r="G265" s="45"/>
      <c r="H265" s="47"/>
      <c r="I265" s="45"/>
      <c r="J265" s="47"/>
      <c r="K265" s="47"/>
      <c r="L265" s="47"/>
      <c r="M265" s="45"/>
      <c r="N265" s="45"/>
    </row>
    <row r="266" spans="1:14" ht="12">
      <c r="A266" s="40" t="s">
        <v>63</v>
      </c>
      <c r="B266" s="47">
        <v>64.55</v>
      </c>
      <c r="C266" s="47">
        <v>63.84</v>
      </c>
      <c r="D266" s="47">
        <v>71.5</v>
      </c>
      <c r="E266" s="45">
        <v>67.09</v>
      </c>
      <c r="F266" s="47">
        <v>63.22</v>
      </c>
      <c r="G266" s="45">
        <v>67.2</v>
      </c>
      <c r="H266" s="47">
        <v>62.86</v>
      </c>
      <c r="I266" s="45">
        <v>61.54</v>
      </c>
      <c r="J266" s="47">
        <v>66.59</v>
      </c>
      <c r="K266" s="47">
        <v>64.59</v>
      </c>
      <c r="L266" s="47">
        <v>65.4</v>
      </c>
      <c r="M266" s="45">
        <v>69.33</v>
      </c>
      <c r="N266" s="45">
        <f t="shared" si="3"/>
        <v>787.7100000000002</v>
      </c>
    </row>
    <row r="267" spans="2:14" ht="12">
      <c r="B267" s="47"/>
      <c r="C267" s="47"/>
      <c r="D267" s="47"/>
      <c r="E267" s="45"/>
      <c r="F267" s="47"/>
      <c r="G267" s="45"/>
      <c r="H267" s="47"/>
      <c r="I267" s="45"/>
      <c r="J267" s="47"/>
      <c r="K267" s="47"/>
      <c r="L267" s="47"/>
      <c r="M267" s="45"/>
      <c r="N267" s="45"/>
    </row>
    <row r="268" spans="1:14" ht="12">
      <c r="A268" s="48" t="s">
        <v>224</v>
      </c>
      <c r="B268" s="47">
        <v>191226.8441666667</v>
      </c>
      <c r="C268" s="47">
        <v>188816.03416666668</v>
      </c>
      <c r="D268" s="47">
        <v>214820.57</v>
      </c>
      <c r="E268" s="45">
        <v>199836.96</v>
      </c>
      <c r="F268" s="47">
        <v>186711.29</v>
      </c>
      <c r="G268" s="45">
        <v>200212.97</v>
      </c>
      <c r="H268" s="47">
        <v>185499.57</v>
      </c>
      <c r="I268" s="45">
        <v>181239.2</v>
      </c>
      <c r="J268" s="47">
        <v>197942.48</v>
      </c>
      <c r="K268" s="47">
        <v>191344.16</v>
      </c>
      <c r="L268" s="47">
        <v>194093.74</v>
      </c>
      <c r="M268" s="45">
        <v>207460.21</v>
      </c>
      <c r="N268" s="67">
        <f aca="true" t="shared" si="4" ref="N268:N305">SUM(B268:M268)</f>
        <v>2339204.0283333333</v>
      </c>
    </row>
    <row r="269" spans="1:14" ht="12">
      <c r="A269" s="49"/>
      <c r="B269" s="47"/>
      <c r="C269" s="47"/>
      <c r="D269" s="47"/>
      <c r="E269" s="45"/>
      <c r="F269" s="47"/>
      <c r="G269" s="45"/>
      <c r="H269" s="47"/>
      <c r="I269" s="45"/>
      <c r="J269" s="47"/>
      <c r="K269" s="47"/>
      <c r="L269" s="47"/>
      <c r="M269" s="45"/>
      <c r="N269" s="45"/>
    </row>
    <row r="270" spans="1:14" ht="12">
      <c r="A270" s="46" t="s">
        <v>225</v>
      </c>
      <c r="B270" s="47"/>
      <c r="C270" s="47"/>
      <c r="D270" s="47"/>
      <c r="E270" s="45"/>
      <c r="F270" s="47"/>
      <c r="G270" s="45"/>
      <c r="H270" s="47"/>
      <c r="I270" s="45"/>
      <c r="J270" s="47"/>
      <c r="K270" s="47"/>
      <c r="L270" s="47"/>
      <c r="M270" s="45"/>
      <c r="N270" s="45"/>
    </row>
    <row r="271" spans="1:14" ht="12">
      <c r="A271" s="46" t="s">
        <v>101</v>
      </c>
      <c r="B271" s="47"/>
      <c r="C271" s="47"/>
      <c r="D271" s="47"/>
      <c r="E271" s="45"/>
      <c r="F271" s="47"/>
      <c r="G271" s="45"/>
      <c r="H271" s="47"/>
      <c r="I271" s="45"/>
      <c r="J271" s="47"/>
      <c r="K271" s="47"/>
      <c r="L271" s="47"/>
      <c r="M271" s="45"/>
      <c r="N271" s="45"/>
    </row>
    <row r="272" spans="1:14" ht="12">
      <c r="A272" s="40" t="s">
        <v>248</v>
      </c>
      <c r="B272" s="47">
        <v>10995.33</v>
      </c>
      <c r="C272" s="47">
        <v>10995.33</v>
      </c>
      <c r="D272" s="47">
        <v>10995.33</v>
      </c>
      <c r="E272" s="45">
        <v>10995.33</v>
      </c>
      <c r="F272" s="47">
        <v>10995.33</v>
      </c>
      <c r="G272" s="45">
        <v>10995.33</v>
      </c>
      <c r="H272" s="47">
        <v>10995.33</v>
      </c>
      <c r="I272" s="45">
        <v>10995.33</v>
      </c>
      <c r="J272" s="47">
        <v>10995.33</v>
      </c>
      <c r="K272" s="47">
        <v>10995.33</v>
      </c>
      <c r="L272" s="47">
        <v>10995.33</v>
      </c>
      <c r="M272" s="45">
        <v>10995.33</v>
      </c>
      <c r="N272" s="45">
        <f t="shared" si="4"/>
        <v>131943.96</v>
      </c>
    </row>
    <row r="273" spans="1:14" ht="12">
      <c r="A273" s="40" t="s">
        <v>226</v>
      </c>
      <c r="B273" s="47">
        <v>5324.45</v>
      </c>
      <c r="C273" s="47">
        <v>5324.45</v>
      </c>
      <c r="D273" s="47">
        <v>5324.45</v>
      </c>
      <c r="E273" s="45">
        <v>5324.45</v>
      </c>
      <c r="F273" s="47">
        <v>5324.45</v>
      </c>
      <c r="G273" s="45">
        <v>5324.45</v>
      </c>
      <c r="H273" s="47">
        <v>5324.45</v>
      </c>
      <c r="I273" s="45">
        <v>5324.45</v>
      </c>
      <c r="J273" s="47">
        <v>5324.45</v>
      </c>
      <c r="K273" s="47">
        <v>5324.45</v>
      </c>
      <c r="L273" s="47">
        <v>5324.45</v>
      </c>
      <c r="M273" s="45">
        <v>5324.45</v>
      </c>
      <c r="N273" s="45">
        <f t="shared" si="4"/>
        <v>63893.39999999999</v>
      </c>
    </row>
    <row r="274" spans="1:14" ht="12">
      <c r="A274" s="40" t="s">
        <v>249</v>
      </c>
      <c r="B274" s="47">
        <v>752.46</v>
      </c>
      <c r="C274" s="47">
        <v>752.46</v>
      </c>
      <c r="D274" s="47">
        <v>752.46</v>
      </c>
      <c r="E274" s="45">
        <v>752.46</v>
      </c>
      <c r="F274" s="47">
        <v>752.46</v>
      </c>
      <c r="G274" s="45">
        <v>752.46</v>
      </c>
      <c r="H274" s="47">
        <v>752.46</v>
      </c>
      <c r="I274" s="45">
        <v>752.46</v>
      </c>
      <c r="J274" s="47">
        <v>752.46</v>
      </c>
      <c r="K274" s="47">
        <v>752.46</v>
      </c>
      <c r="L274" s="47">
        <v>752.46</v>
      </c>
      <c r="M274" s="45">
        <v>752.46</v>
      </c>
      <c r="N274" s="45">
        <f t="shared" si="4"/>
        <v>9029.52</v>
      </c>
    </row>
    <row r="275" spans="2:14" ht="12">
      <c r="B275" s="47"/>
      <c r="C275" s="47"/>
      <c r="D275" s="47"/>
      <c r="E275" s="45"/>
      <c r="F275" s="47"/>
      <c r="G275" s="45"/>
      <c r="H275" s="47"/>
      <c r="I275" s="45"/>
      <c r="J275" s="47"/>
      <c r="K275" s="47"/>
      <c r="L275" s="47"/>
      <c r="M275" s="45"/>
      <c r="N275" s="45"/>
    </row>
    <row r="276" spans="1:14" ht="12">
      <c r="A276" s="46" t="s">
        <v>67</v>
      </c>
      <c r="B276" s="47"/>
      <c r="C276" s="47"/>
      <c r="D276" s="47"/>
      <c r="E276" s="45"/>
      <c r="F276" s="47"/>
      <c r="G276" s="45"/>
      <c r="H276" s="47"/>
      <c r="I276" s="45"/>
      <c r="J276" s="47"/>
      <c r="K276" s="47"/>
      <c r="L276" s="47"/>
      <c r="M276" s="45"/>
      <c r="N276" s="45"/>
    </row>
    <row r="277" spans="1:14" ht="12">
      <c r="A277" s="40" t="s">
        <v>227</v>
      </c>
      <c r="B277" s="47">
        <v>5923258.939999999</v>
      </c>
      <c r="C277" s="47">
        <v>6184226.68</v>
      </c>
      <c r="D277" s="47">
        <v>5955030.039999998</v>
      </c>
      <c r="E277" s="45">
        <v>5533121.819999998</v>
      </c>
      <c r="F277" s="47">
        <v>5319140.71</v>
      </c>
      <c r="G277" s="45">
        <v>6783260.020000002</v>
      </c>
      <c r="H277" s="47">
        <v>4952451.44</v>
      </c>
      <c r="I277" s="45">
        <v>4832992.13</v>
      </c>
      <c r="J277" s="47">
        <v>5841071.400000003</v>
      </c>
      <c r="K277" s="47">
        <v>5278329.83</v>
      </c>
      <c r="L277" s="47">
        <v>5574515.470000001</v>
      </c>
      <c r="M277" s="45">
        <v>6335346.21</v>
      </c>
      <c r="N277" s="45">
        <f t="shared" si="4"/>
        <v>68512744.69</v>
      </c>
    </row>
    <row r="278" spans="2:14" ht="12">
      <c r="B278" s="47"/>
      <c r="C278" s="47"/>
      <c r="D278" s="47"/>
      <c r="E278" s="45"/>
      <c r="F278" s="47"/>
      <c r="G278" s="45"/>
      <c r="H278" s="47"/>
      <c r="I278" s="45"/>
      <c r="J278" s="47"/>
      <c r="K278" s="47"/>
      <c r="L278" s="47"/>
      <c r="M278" s="45"/>
      <c r="N278" s="45"/>
    </row>
    <row r="279" spans="1:14" ht="12">
      <c r="A279" s="40" t="s">
        <v>228</v>
      </c>
      <c r="B279" s="47">
        <v>3359598.78</v>
      </c>
      <c r="C279" s="47">
        <v>3507616.43</v>
      </c>
      <c r="D279" s="47">
        <v>3377618.95</v>
      </c>
      <c r="E279" s="45">
        <v>3138317.86</v>
      </c>
      <c r="F279" s="47">
        <v>3016950.43</v>
      </c>
      <c r="G279" s="45">
        <v>3847380.69</v>
      </c>
      <c r="H279" s="47">
        <v>2808968.85</v>
      </c>
      <c r="I279" s="45">
        <v>2741213</v>
      </c>
      <c r="J279" s="47">
        <v>3312983.01</v>
      </c>
      <c r="K279" s="47">
        <v>2993803.01</v>
      </c>
      <c r="L279" s="47">
        <v>3161795.83</v>
      </c>
      <c r="M279" s="45">
        <v>3593329.54</v>
      </c>
      <c r="N279" s="45">
        <f t="shared" si="4"/>
        <v>38859576.379999995</v>
      </c>
    </row>
    <row r="280" spans="1:14" ht="12">
      <c r="A280" s="40" t="s">
        <v>229</v>
      </c>
      <c r="B280" s="47">
        <v>1428700.82</v>
      </c>
      <c r="C280" s="47">
        <v>1491646.7</v>
      </c>
      <c r="D280" s="47">
        <v>1436364.06</v>
      </c>
      <c r="E280" s="45">
        <v>1334599.03</v>
      </c>
      <c r="F280" s="47">
        <v>1282986.4</v>
      </c>
      <c r="G280" s="45">
        <v>1636134.64</v>
      </c>
      <c r="H280" s="47">
        <v>1194540.28</v>
      </c>
      <c r="I280" s="45">
        <v>1165726.48</v>
      </c>
      <c r="J280" s="47">
        <v>1408877.02</v>
      </c>
      <c r="K280" s="47">
        <v>1273142.74</v>
      </c>
      <c r="L280" s="47">
        <v>1344583.26</v>
      </c>
      <c r="M280" s="45">
        <v>1528097.01</v>
      </c>
      <c r="N280" s="45">
        <f t="shared" si="4"/>
        <v>16525398.44</v>
      </c>
    </row>
    <row r="281" spans="2:14" ht="12">
      <c r="B281" s="47"/>
      <c r="C281" s="47"/>
      <c r="D281" s="47"/>
      <c r="E281" s="45"/>
      <c r="F281" s="47"/>
      <c r="G281" s="45"/>
      <c r="H281" s="47"/>
      <c r="I281" s="45"/>
      <c r="J281" s="47"/>
      <c r="K281" s="47"/>
      <c r="L281" s="47"/>
      <c r="M281" s="45"/>
      <c r="N281" s="45"/>
    </row>
    <row r="282" spans="1:14" ht="12">
      <c r="A282" s="46" t="s">
        <v>62</v>
      </c>
      <c r="B282" s="47"/>
      <c r="C282" s="47"/>
      <c r="D282" s="47"/>
      <c r="E282" s="45"/>
      <c r="F282" s="47"/>
      <c r="G282" s="45"/>
      <c r="H282" s="47"/>
      <c r="I282" s="45"/>
      <c r="J282" s="47"/>
      <c r="K282" s="47"/>
      <c r="L282" s="47"/>
      <c r="M282" s="45"/>
      <c r="N282" s="45"/>
    </row>
    <row r="283" spans="1:14" ht="12">
      <c r="A283" s="40" t="s">
        <v>63</v>
      </c>
      <c r="B283" s="47">
        <v>11594.82</v>
      </c>
      <c r="C283" s="47">
        <v>12105.66</v>
      </c>
      <c r="D283" s="47">
        <v>11657.01</v>
      </c>
      <c r="E283" s="45">
        <v>10831.12</v>
      </c>
      <c r="F283" s="47">
        <v>10412.25</v>
      </c>
      <c r="G283" s="45">
        <v>13278.27</v>
      </c>
      <c r="H283" s="47">
        <v>9694.45</v>
      </c>
      <c r="I283" s="45">
        <v>9460.61</v>
      </c>
      <c r="J283" s="47">
        <v>11433.93</v>
      </c>
      <c r="K283" s="47">
        <v>10332.36</v>
      </c>
      <c r="L283" s="47">
        <v>10912.15</v>
      </c>
      <c r="M283" s="45">
        <v>12401.48</v>
      </c>
      <c r="N283" s="45">
        <f t="shared" si="4"/>
        <v>134114.11</v>
      </c>
    </row>
    <row r="284" spans="1:14" ht="12">
      <c r="A284" s="40" t="s">
        <v>230</v>
      </c>
      <c r="B284" s="47">
        <v>80161.86</v>
      </c>
      <c r="C284" s="47">
        <v>83693.64</v>
      </c>
      <c r="D284" s="47">
        <v>80591.83</v>
      </c>
      <c r="E284" s="45">
        <v>74881.98</v>
      </c>
      <c r="F284" s="47">
        <v>71986.08</v>
      </c>
      <c r="G284" s="45">
        <v>91800.6</v>
      </c>
      <c r="H284" s="47">
        <v>67023.53</v>
      </c>
      <c r="I284" s="45">
        <v>65406.84</v>
      </c>
      <c r="J284" s="47">
        <v>79049.58</v>
      </c>
      <c r="K284" s="47">
        <v>71433.77</v>
      </c>
      <c r="L284" s="47">
        <v>75442.17</v>
      </c>
      <c r="M284" s="45">
        <v>85738.8</v>
      </c>
      <c r="N284" s="45">
        <f t="shared" si="4"/>
        <v>927210.68</v>
      </c>
    </row>
    <row r="285" spans="1:14" ht="12">
      <c r="A285" s="40" t="s">
        <v>231</v>
      </c>
      <c r="B285" s="47">
        <v>221423.77</v>
      </c>
      <c r="C285" s="47">
        <v>231179.28</v>
      </c>
      <c r="D285" s="47">
        <v>222611.44</v>
      </c>
      <c r="E285" s="45">
        <v>206839.63</v>
      </c>
      <c r="F285" s="47">
        <v>198840.57</v>
      </c>
      <c r="G285" s="45">
        <v>253572.4</v>
      </c>
      <c r="H285" s="47">
        <v>185132.96</v>
      </c>
      <c r="I285" s="45">
        <v>180667.32</v>
      </c>
      <c r="J285" s="47">
        <v>218351.42</v>
      </c>
      <c r="K285" s="47">
        <v>197314.97</v>
      </c>
      <c r="L285" s="47">
        <v>208387.01</v>
      </c>
      <c r="M285" s="45">
        <v>236828.45</v>
      </c>
      <c r="N285" s="45">
        <f t="shared" si="4"/>
        <v>2561149.2199999997</v>
      </c>
    </row>
    <row r="286" spans="1:14" ht="12">
      <c r="A286" s="40" t="s">
        <v>232</v>
      </c>
      <c r="B286" s="47">
        <v>11736.18</v>
      </c>
      <c r="C286" s="47">
        <v>12253.25</v>
      </c>
      <c r="D286" s="47">
        <v>11799.13</v>
      </c>
      <c r="E286" s="45">
        <v>10963.17</v>
      </c>
      <c r="F286" s="47">
        <v>10539.19</v>
      </c>
      <c r="G286" s="45">
        <v>13440.16</v>
      </c>
      <c r="H286" s="47">
        <v>9812.65</v>
      </c>
      <c r="I286" s="45">
        <v>9575.95</v>
      </c>
      <c r="J286" s="47">
        <v>11573.33</v>
      </c>
      <c r="K286" s="47">
        <v>10458.33</v>
      </c>
      <c r="L286" s="47">
        <v>11045.19</v>
      </c>
      <c r="M286" s="45">
        <v>12552.67</v>
      </c>
      <c r="N286" s="45">
        <f t="shared" si="4"/>
        <v>135749.2</v>
      </c>
    </row>
    <row r="287" spans="1:14" ht="12">
      <c r="A287" s="40" t="s">
        <v>64</v>
      </c>
      <c r="B287" s="47">
        <v>90369.55</v>
      </c>
      <c r="C287" s="47">
        <v>94351.07</v>
      </c>
      <c r="D287" s="47">
        <v>90854.28</v>
      </c>
      <c r="E287" s="45">
        <v>84417.34</v>
      </c>
      <c r="F287" s="47">
        <v>81152.69</v>
      </c>
      <c r="G287" s="45">
        <v>103490.36</v>
      </c>
      <c r="H287" s="47">
        <v>75558.21</v>
      </c>
      <c r="I287" s="45">
        <v>73735.65</v>
      </c>
      <c r="J287" s="47">
        <v>89115.64</v>
      </c>
      <c r="K287" s="47">
        <v>80530.05</v>
      </c>
      <c r="L287" s="47">
        <v>85048.87</v>
      </c>
      <c r="M287" s="45">
        <v>96656.66</v>
      </c>
      <c r="N287" s="45">
        <f t="shared" si="4"/>
        <v>1045280.3700000001</v>
      </c>
    </row>
    <row r="288" spans="1:14" ht="12">
      <c r="A288" s="40" t="s">
        <v>233</v>
      </c>
      <c r="B288" s="47">
        <v>394279.55</v>
      </c>
      <c r="C288" s="47">
        <v>411650.77</v>
      </c>
      <c r="D288" s="47">
        <v>396394.38</v>
      </c>
      <c r="E288" s="45">
        <v>368310.22</v>
      </c>
      <c r="F288" s="47">
        <v>354066.64</v>
      </c>
      <c r="G288" s="45">
        <v>451525.2</v>
      </c>
      <c r="H288" s="47">
        <v>329658.11</v>
      </c>
      <c r="I288" s="45">
        <v>321706.34</v>
      </c>
      <c r="J288" s="47">
        <v>388808.76</v>
      </c>
      <c r="K288" s="47">
        <v>351350.08</v>
      </c>
      <c r="L288" s="47">
        <v>371065.57</v>
      </c>
      <c r="M288" s="45">
        <v>421709.98</v>
      </c>
      <c r="N288" s="45">
        <f t="shared" si="4"/>
        <v>4560525.6</v>
      </c>
    </row>
    <row r="289" spans="2:14" ht="12">
      <c r="B289" s="47"/>
      <c r="C289" s="47"/>
      <c r="D289" s="47"/>
      <c r="E289" s="45"/>
      <c r="F289" s="47"/>
      <c r="G289" s="45"/>
      <c r="H289" s="47"/>
      <c r="I289" s="45"/>
      <c r="J289" s="47"/>
      <c r="K289" s="47"/>
      <c r="L289" s="47"/>
      <c r="M289" s="45"/>
      <c r="N289" s="45"/>
    </row>
    <row r="290" spans="1:14" ht="12">
      <c r="A290" s="48" t="s">
        <v>234</v>
      </c>
      <c r="B290" s="47">
        <v>11538196.51</v>
      </c>
      <c r="C290" s="47">
        <v>12045795.719999999</v>
      </c>
      <c r="D290" s="47">
        <v>11599993.36</v>
      </c>
      <c r="E290" s="45">
        <v>10779354.409999998</v>
      </c>
      <c r="F290" s="47">
        <v>10363147.200000001</v>
      </c>
      <c r="G290" s="45">
        <v>13210954.580000002</v>
      </c>
      <c r="H290" s="47">
        <v>9649912.72</v>
      </c>
      <c r="I290" s="45">
        <v>9417556.559999999</v>
      </c>
      <c r="J290" s="47">
        <v>11378336.330000002</v>
      </c>
      <c r="K290" s="47">
        <v>10283767.38</v>
      </c>
      <c r="L290" s="47">
        <v>10859867.76</v>
      </c>
      <c r="M290" s="45">
        <v>12339733.040000001</v>
      </c>
      <c r="N290" s="67">
        <f t="shared" si="4"/>
        <v>133466615.57000001</v>
      </c>
    </row>
    <row r="291" spans="1:14" ht="12">
      <c r="A291" s="49"/>
      <c r="B291" s="47"/>
      <c r="C291" s="47"/>
      <c r="D291" s="47"/>
      <c r="E291" s="45"/>
      <c r="F291" s="47"/>
      <c r="G291" s="45"/>
      <c r="H291" s="47"/>
      <c r="I291" s="45"/>
      <c r="J291" s="47"/>
      <c r="K291" s="47"/>
      <c r="L291" s="47"/>
      <c r="M291" s="45"/>
      <c r="N291" s="45"/>
    </row>
    <row r="292" spans="1:14" ht="12">
      <c r="A292" s="46" t="s">
        <v>235</v>
      </c>
      <c r="B292" s="47"/>
      <c r="C292" s="47"/>
      <c r="D292" s="47"/>
      <c r="E292" s="45"/>
      <c r="F292" s="47"/>
      <c r="G292" s="45"/>
      <c r="H292" s="47"/>
      <c r="I292" s="45"/>
      <c r="J292" s="47"/>
      <c r="K292" s="47"/>
      <c r="L292" s="47"/>
      <c r="M292" s="45"/>
      <c r="N292" s="45"/>
    </row>
    <row r="293" spans="1:14" ht="12">
      <c r="A293" s="46" t="s">
        <v>67</v>
      </c>
      <c r="B293" s="47"/>
      <c r="C293" s="47"/>
      <c r="D293" s="47"/>
      <c r="E293" s="45"/>
      <c r="F293" s="47"/>
      <c r="G293" s="45"/>
      <c r="H293" s="47"/>
      <c r="I293" s="45"/>
      <c r="J293" s="47"/>
      <c r="K293" s="47"/>
      <c r="L293" s="47"/>
      <c r="M293" s="45"/>
      <c r="N293" s="45"/>
    </row>
    <row r="294" spans="1:14" ht="12">
      <c r="A294" s="40" t="s">
        <v>236</v>
      </c>
      <c r="B294" s="47">
        <v>245313.09333333335</v>
      </c>
      <c r="C294" s="47">
        <v>258698.2433333333</v>
      </c>
      <c r="D294" s="47">
        <v>268746.56</v>
      </c>
      <c r="E294" s="45">
        <v>253241.22</v>
      </c>
      <c r="F294" s="47">
        <v>249653.96</v>
      </c>
      <c r="G294" s="45">
        <v>269565.66</v>
      </c>
      <c r="H294" s="47">
        <v>280792.58</v>
      </c>
      <c r="I294" s="45">
        <v>249273.2</v>
      </c>
      <c r="J294" s="47">
        <v>263675.04</v>
      </c>
      <c r="K294" s="47">
        <v>242858.29</v>
      </c>
      <c r="L294" s="47">
        <v>276849.32</v>
      </c>
      <c r="M294" s="45">
        <v>276703.34</v>
      </c>
      <c r="N294" s="45">
        <f t="shared" si="4"/>
        <v>3135370.5066666664</v>
      </c>
    </row>
    <row r="295" spans="2:14" ht="12">
      <c r="B295" s="47"/>
      <c r="C295" s="47"/>
      <c r="D295" s="47"/>
      <c r="E295" s="45"/>
      <c r="F295" s="47"/>
      <c r="G295" s="45"/>
      <c r="H295" s="47"/>
      <c r="I295" s="45"/>
      <c r="J295" s="47"/>
      <c r="K295" s="47"/>
      <c r="L295" s="47"/>
      <c r="M295" s="45"/>
      <c r="N295" s="45"/>
    </row>
    <row r="296" spans="1:14" ht="12">
      <c r="A296" s="40" t="s">
        <v>237</v>
      </c>
      <c r="B296" s="47">
        <v>85209.53</v>
      </c>
      <c r="C296" s="47">
        <v>89622.68</v>
      </c>
      <c r="D296" s="47">
        <v>92935.66</v>
      </c>
      <c r="E296" s="45">
        <v>87823.47</v>
      </c>
      <c r="F296" s="47">
        <v>86640.73</v>
      </c>
      <c r="G296" s="45">
        <v>93205.72</v>
      </c>
      <c r="H296" s="47">
        <v>96907.29</v>
      </c>
      <c r="I296" s="45">
        <v>86515.19</v>
      </c>
      <c r="J296" s="47">
        <v>91263.55</v>
      </c>
      <c r="K296" s="47">
        <v>84400.17</v>
      </c>
      <c r="L296" s="47">
        <v>95607.18</v>
      </c>
      <c r="M296" s="45">
        <v>95559.04</v>
      </c>
      <c r="N296" s="45">
        <f t="shared" si="4"/>
        <v>1085690.2100000002</v>
      </c>
    </row>
    <row r="297" spans="2:14" ht="12">
      <c r="B297" s="47"/>
      <c r="C297" s="47"/>
      <c r="D297" s="47"/>
      <c r="E297" s="45"/>
      <c r="F297" s="47"/>
      <c r="G297" s="45"/>
      <c r="H297" s="47"/>
      <c r="I297" s="45"/>
      <c r="J297" s="47"/>
      <c r="K297" s="47"/>
      <c r="L297" s="47"/>
      <c r="M297" s="45"/>
      <c r="N297" s="45"/>
    </row>
    <row r="298" spans="1:14" ht="12">
      <c r="A298" s="40" t="s">
        <v>238</v>
      </c>
      <c r="B298" s="47">
        <v>1242.36</v>
      </c>
      <c r="C298" s="47">
        <v>1306.2</v>
      </c>
      <c r="D298" s="47">
        <v>1354.12</v>
      </c>
      <c r="E298" s="45">
        <v>1280.17</v>
      </c>
      <c r="F298" s="47">
        <v>1263.06</v>
      </c>
      <c r="G298" s="45">
        <v>1358.02</v>
      </c>
      <c r="H298" s="47">
        <v>1411.56</v>
      </c>
      <c r="I298" s="45">
        <v>1261.25</v>
      </c>
      <c r="J298" s="47">
        <v>1329.93</v>
      </c>
      <c r="K298" s="47">
        <v>1230.66</v>
      </c>
      <c r="L298" s="47">
        <v>1392.76</v>
      </c>
      <c r="M298" s="45">
        <v>1392.06</v>
      </c>
      <c r="N298" s="45">
        <f t="shared" si="4"/>
        <v>15822.15</v>
      </c>
    </row>
    <row r="299" spans="1:14" ht="12">
      <c r="A299" s="40" t="s">
        <v>239</v>
      </c>
      <c r="B299" s="47">
        <v>4258.04</v>
      </c>
      <c r="C299" s="47">
        <v>4476.68</v>
      </c>
      <c r="D299" s="47">
        <v>4640.81</v>
      </c>
      <c r="E299" s="45">
        <v>4387.54</v>
      </c>
      <c r="F299" s="47">
        <v>4328.94</v>
      </c>
      <c r="G299" s="45">
        <v>4654.19</v>
      </c>
      <c r="H299" s="47">
        <v>4837.58</v>
      </c>
      <c r="I299" s="45">
        <v>4322.72</v>
      </c>
      <c r="J299" s="47">
        <v>4557.97</v>
      </c>
      <c r="K299" s="47">
        <v>4217.94</v>
      </c>
      <c r="L299" s="47">
        <v>4773.17</v>
      </c>
      <c r="M299" s="45">
        <v>4770.78</v>
      </c>
      <c r="N299" s="45">
        <f t="shared" si="4"/>
        <v>54226.36</v>
      </c>
    </row>
    <row r="300" spans="1:14" ht="12">
      <c r="A300" s="40" t="s">
        <v>240</v>
      </c>
      <c r="B300" s="47">
        <v>1475.06</v>
      </c>
      <c r="C300" s="47">
        <v>1553.21</v>
      </c>
      <c r="D300" s="47">
        <v>1611.88</v>
      </c>
      <c r="E300" s="45">
        <v>1521.35</v>
      </c>
      <c r="F300" s="47">
        <v>1500.41</v>
      </c>
      <c r="G300" s="45">
        <v>1616.66</v>
      </c>
      <c r="H300" s="47">
        <v>1682.21</v>
      </c>
      <c r="I300" s="45">
        <v>1498.18</v>
      </c>
      <c r="J300" s="47">
        <v>1582.27</v>
      </c>
      <c r="K300" s="47">
        <v>1460.73</v>
      </c>
      <c r="L300" s="47">
        <v>1659.19</v>
      </c>
      <c r="M300" s="45">
        <v>1658.33</v>
      </c>
      <c r="N300" s="45">
        <f t="shared" si="4"/>
        <v>18819.479999999996</v>
      </c>
    </row>
    <row r="301" spans="2:14" ht="12">
      <c r="B301" s="47"/>
      <c r="C301" s="47"/>
      <c r="D301" s="47"/>
      <c r="E301" s="45"/>
      <c r="F301" s="47"/>
      <c r="G301" s="45"/>
      <c r="H301" s="47"/>
      <c r="I301" s="45"/>
      <c r="J301" s="47"/>
      <c r="K301" s="47"/>
      <c r="L301" s="47"/>
      <c r="M301" s="45"/>
      <c r="N301" s="45"/>
    </row>
    <row r="302" spans="1:14" ht="12">
      <c r="A302" s="46" t="s">
        <v>62</v>
      </c>
      <c r="B302" s="47"/>
      <c r="C302" s="47"/>
      <c r="D302" s="47"/>
      <c r="E302" s="45"/>
      <c r="F302" s="47"/>
      <c r="G302" s="45"/>
      <c r="H302" s="47"/>
      <c r="I302" s="45"/>
      <c r="J302" s="47"/>
      <c r="K302" s="47"/>
      <c r="L302" s="47"/>
      <c r="M302" s="45"/>
      <c r="N302" s="45"/>
    </row>
    <row r="303" spans="1:14" ht="12">
      <c r="A303" s="40" t="s">
        <v>241</v>
      </c>
      <c r="B303" s="47">
        <v>29838.12</v>
      </c>
      <c r="C303" s="47">
        <v>31440.65</v>
      </c>
      <c r="D303" s="47">
        <v>32643.69</v>
      </c>
      <c r="E303" s="45">
        <v>30787.31</v>
      </c>
      <c r="F303" s="47">
        <v>30357.83</v>
      </c>
      <c r="G303" s="45">
        <v>32741.75</v>
      </c>
      <c r="H303" s="47">
        <v>34085.89</v>
      </c>
      <c r="I303" s="45">
        <v>30312.24</v>
      </c>
      <c r="J303" s="47">
        <v>32036.5</v>
      </c>
      <c r="K303" s="47">
        <v>29544.22</v>
      </c>
      <c r="L303" s="47">
        <v>33613.78</v>
      </c>
      <c r="M303" s="45">
        <v>33596.31</v>
      </c>
      <c r="N303" s="45">
        <f t="shared" si="4"/>
        <v>380998.29</v>
      </c>
    </row>
    <row r="304" spans="2:14" ht="12">
      <c r="B304" s="47"/>
      <c r="C304" s="47"/>
      <c r="D304" s="47"/>
      <c r="E304" s="45"/>
      <c r="F304" s="47"/>
      <c r="G304" s="45"/>
      <c r="H304" s="47"/>
      <c r="I304" s="45"/>
      <c r="J304" s="47"/>
      <c r="K304" s="47"/>
      <c r="L304" s="47"/>
      <c r="M304" s="45"/>
      <c r="N304" s="45"/>
    </row>
    <row r="305" spans="1:15" ht="12">
      <c r="A305" s="48" t="s">
        <v>242</v>
      </c>
      <c r="B305" s="47">
        <v>367336.2033333333</v>
      </c>
      <c r="C305" s="47">
        <v>387097.66333333333</v>
      </c>
      <c r="D305" s="47">
        <v>401932.72</v>
      </c>
      <c r="E305" s="45">
        <v>379041.06</v>
      </c>
      <c r="F305" s="47">
        <v>373744.93</v>
      </c>
      <c r="G305" s="45">
        <v>403142</v>
      </c>
      <c r="H305" s="47">
        <v>419717.11</v>
      </c>
      <c r="I305" s="45">
        <v>373182.78</v>
      </c>
      <c r="J305" s="47">
        <v>394445.26</v>
      </c>
      <c r="K305" s="47">
        <v>363712.01</v>
      </c>
      <c r="L305" s="47">
        <v>413895.4</v>
      </c>
      <c r="M305" s="45">
        <v>413679.86</v>
      </c>
      <c r="N305" s="67">
        <f t="shared" si="4"/>
        <v>4690926.996666667</v>
      </c>
      <c r="O305" s="45"/>
    </row>
    <row r="306" spans="1:14" ht="12">
      <c r="A306" s="49"/>
      <c r="N306" s="45"/>
    </row>
    <row r="307" ht="12">
      <c r="N307" s="45"/>
    </row>
    <row r="308" spans="13:14" ht="12">
      <c r="M308" s="68"/>
      <c r="N308" s="69">
        <f>SUM(N5:N306)/2</f>
        <v>989148438.8399998</v>
      </c>
    </row>
    <row r="309" ht="12">
      <c r="N309" s="45"/>
    </row>
    <row r="310" ht="12">
      <c r="N310" s="45"/>
    </row>
    <row r="311" ht="12">
      <c r="N311" s="45"/>
    </row>
    <row r="312" ht="12">
      <c r="N312" s="45"/>
    </row>
  </sheetData>
  <printOptions/>
  <pageMargins left="0.25" right="0" top="1" bottom="0" header="0.5" footer="0.5"/>
  <pageSetup horizontalDpi="600" verticalDpi="600" orientation="landscape" paperSize="5" scale="85" r:id="rId1"/>
  <headerFooter alignWithMargins="0">
    <oddHeader>&amp;C&amp;"Arial,Bold"&amp;9NEVADA DEPARTMENT OF TAXATION
CONSOLIDATED TAX DISTRIBUTION
FISCAL YEAR 2009-10</oddHeader>
  </headerFooter>
  <rowBreaks count="7" manualBreakCount="7">
    <brk id="23" max="255" man="1"/>
    <brk id="58" max="255" man="1"/>
    <brk id="94" max="255" man="1"/>
    <brk id="138" max="255" man="1"/>
    <brk id="173" max="255" man="1"/>
    <brk id="214" max="255" man="1"/>
    <brk id="2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N40"/>
  <sheetViews>
    <sheetView workbookViewId="0" topLeftCell="A1">
      <selection activeCell="A3" sqref="A3"/>
    </sheetView>
  </sheetViews>
  <sheetFormatPr defaultColWidth="9.140625" defaultRowHeight="12.75"/>
  <cols>
    <col min="1" max="1" width="27.57421875" style="53" customWidth="1"/>
    <col min="2" max="3" width="10.140625" style="53" bestFit="1" customWidth="1"/>
    <col min="4" max="4" width="11.00390625" style="53" bestFit="1" customWidth="1"/>
    <col min="5" max="5" width="10.140625" style="53" bestFit="1" customWidth="1"/>
    <col min="6" max="6" width="10.28125" style="53" bestFit="1" customWidth="1"/>
    <col min="7" max="13" width="10.140625" style="53" bestFit="1" customWidth="1"/>
    <col min="14" max="14" width="11.7109375" style="53" bestFit="1" customWidth="1"/>
    <col min="15" max="16384" width="9.140625" style="53" customWidth="1"/>
  </cols>
  <sheetData>
    <row r="2" ht="18">
      <c r="A2" s="52" t="s">
        <v>261</v>
      </c>
    </row>
    <row r="5" spans="1:14" s="55" customFormat="1" ht="12">
      <c r="A5" s="54" t="s">
        <v>60</v>
      </c>
      <c r="B5" s="54" t="s">
        <v>26</v>
      </c>
      <c r="C5" s="54" t="s">
        <v>27</v>
      </c>
      <c r="D5" s="54" t="s">
        <v>28</v>
      </c>
      <c r="E5" s="54" t="s">
        <v>29</v>
      </c>
      <c r="F5" s="54" t="s">
        <v>30</v>
      </c>
      <c r="G5" s="54" t="s">
        <v>31</v>
      </c>
      <c r="H5" s="54" t="s">
        <v>32</v>
      </c>
      <c r="I5" s="54" t="s">
        <v>33</v>
      </c>
      <c r="J5" s="54" t="s">
        <v>34</v>
      </c>
      <c r="K5" s="54" t="s">
        <v>35</v>
      </c>
      <c r="L5" s="54" t="s">
        <v>36</v>
      </c>
      <c r="M5" s="54" t="s">
        <v>37</v>
      </c>
      <c r="N5" s="54" t="s">
        <v>8</v>
      </c>
    </row>
    <row r="7" ht="12.75">
      <c r="A7" s="56"/>
    </row>
    <row r="8" ht="12.75">
      <c r="A8" s="57" t="s">
        <v>67</v>
      </c>
    </row>
    <row r="9" spans="1:14" ht="12.75">
      <c r="A9" s="58" t="s">
        <v>236</v>
      </c>
      <c r="B9" s="53">
        <v>231017.73333333334</v>
      </c>
      <c r="C9" s="53">
        <v>243445.72333333336</v>
      </c>
      <c r="D9" s="53">
        <v>252775.49</v>
      </c>
      <c r="E9" s="53">
        <v>238378.92</v>
      </c>
      <c r="F9" s="53">
        <v>235048.19</v>
      </c>
      <c r="G9" s="53">
        <v>253536</v>
      </c>
      <c r="H9" s="53">
        <v>263960.08</v>
      </c>
      <c r="I9" s="53">
        <v>234694.65</v>
      </c>
      <c r="J9" s="53">
        <v>248066.62</v>
      </c>
      <c r="K9" s="53">
        <v>228738.48</v>
      </c>
      <c r="L9" s="53">
        <v>260298.82</v>
      </c>
      <c r="M9" s="53">
        <v>260163.26</v>
      </c>
      <c r="N9" s="53">
        <f>SUM(B9:M9)</f>
        <v>2950123.966666667</v>
      </c>
    </row>
    <row r="10" ht="12.75">
      <c r="A10" s="58"/>
    </row>
    <row r="11" spans="1:14" ht="12.75">
      <c r="A11" s="58" t="s">
        <v>237</v>
      </c>
      <c r="B11" s="53">
        <v>97160.43</v>
      </c>
      <c r="C11" s="53">
        <v>102387.33</v>
      </c>
      <c r="D11" s="53">
        <v>106311.2</v>
      </c>
      <c r="E11" s="53">
        <v>100256.36</v>
      </c>
      <c r="F11" s="53">
        <v>98855.53</v>
      </c>
      <c r="G11" s="53">
        <v>106631.06</v>
      </c>
      <c r="H11" s="53">
        <v>111015.18</v>
      </c>
      <c r="I11" s="53">
        <v>98706.85</v>
      </c>
      <c r="J11" s="53">
        <v>104330.77</v>
      </c>
      <c r="K11" s="53">
        <v>96201.83</v>
      </c>
      <c r="L11" s="53">
        <v>109475.33</v>
      </c>
      <c r="M11" s="53">
        <v>109418.32</v>
      </c>
      <c r="N11" s="53">
        <f aca="true" t="shared" si="0" ref="N11:N18">SUM(B11:M11)</f>
        <v>1240750.19</v>
      </c>
    </row>
    <row r="12" ht="12.75">
      <c r="A12" s="58"/>
    </row>
    <row r="13" spans="1:14" ht="12.75">
      <c r="A13" s="58" t="s">
        <v>238</v>
      </c>
      <c r="B13" s="53">
        <v>1212.21</v>
      </c>
      <c r="C13" s="53">
        <v>1277.42</v>
      </c>
      <c r="D13" s="53">
        <v>1326.38</v>
      </c>
      <c r="E13" s="53">
        <v>1250.84</v>
      </c>
      <c r="F13" s="53">
        <v>1233.36</v>
      </c>
      <c r="G13" s="53">
        <v>1330.37</v>
      </c>
      <c r="H13" s="53">
        <v>1385.07</v>
      </c>
      <c r="I13" s="53">
        <v>1231.5</v>
      </c>
      <c r="J13" s="53">
        <v>1301.67</v>
      </c>
      <c r="K13" s="53">
        <v>1200.25</v>
      </c>
      <c r="L13" s="53">
        <v>1365.85</v>
      </c>
      <c r="M13" s="53">
        <v>1365.14</v>
      </c>
      <c r="N13" s="53">
        <f t="shared" si="0"/>
        <v>15480.06</v>
      </c>
    </row>
    <row r="14" spans="1:14" ht="12.75">
      <c r="A14" s="58" t="s">
        <v>239</v>
      </c>
      <c r="B14" s="53">
        <v>7199.79</v>
      </c>
      <c r="C14" s="53">
        <v>7587.11</v>
      </c>
      <c r="D14" s="53">
        <v>7877.88</v>
      </c>
      <c r="E14" s="53">
        <v>7429.2</v>
      </c>
      <c r="F14" s="53">
        <v>7325.4</v>
      </c>
      <c r="G14" s="53">
        <v>7901.58</v>
      </c>
      <c r="H14" s="53">
        <v>8226.46</v>
      </c>
      <c r="I14" s="53">
        <v>7314.38</v>
      </c>
      <c r="J14" s="53">
        <v>7731.13</v>
      </c>
      <c r="K14" s="53">
        <v>7128.76</v>
      </c>
      <c r="L14" s="53">
        <v>8112.35</v>
      </c>
      <c r="M14" s="53">
        <v>8108.13</v>
      </c>
      <c r="N14" s="53">
        <f t="shared" si="0"/>
        <v>91942.17</v>
      </c>
    </row>
    <row r="15" spans="1:14" ht="12.75">
      <c r="A15" s="58" t="s">
        <v>240</v>
      </c>
      <c r="B15" s="53">
        <v>3489.69</v>
      </c>
      <c r="C15" s="53">
        <v>3677.43</v>
      </c>
      <c r="D15" s="53">
        <v>3818.36</v>
      </c>
      <c r="E15" s="53">
        <v>3600.89</v>
      </c>
      <c r="F15" s="53">
        <v>3550.58</v>
      </c>
      <c r="G15" s="53">
        <v>3829.85</v>
      </c>
      <c r="H15" s="53">
        <v>3987.31</v>
      </c>
      <c r="I15" s="53">
        <v>3545.24</v>
      </c>
      <c r="J15" s="53">
        <v>3747.23</v>
      </c>
      <c r="K15" s="53">
        <v>3455.26</v>
      </c>
      <c r="L15" s="53">
        <v>3932.01</v>
      </c>
      <c r="M15" s="53">
        <v>3929.96</v>
      </c>
      <c r="N15" s="53">
        <f t="shared" si="0"/>
        <v>44563.810000000005</v>
      </c>
    </row>
    <row r="16" ht="12.75">
      <c r="A16" s="58"/>
    </row>
    <row r="17" ht="12.75">
      <c r="A17" s="57" t="s">
        <v>62</v>
      </c>
    </row>
    <row r="18" spans="1:14" ht="12.75">
      <c r="A18" s="58" t="s">
        <v>241</v>
      </c>
      <c r="B18" s="78">
        <v>27256.35</v>
      </c>
      <c r="C18" s="78">
        <v>28722.65</v>
      </c>
      <c r="D18" s="78">
        <v>29823.41</v>
      </c>
      <c r="E18" s="78">
        <v>28124.85</v>
      </c>
      <c r="F18" s="78">
        <v>27731.87</v>
      </c>
      <c r="G18" s="78">
        <v>29913.14</v>
      </c>
      <c r="H18" s="78">
        <v>31143.01</v>
      </c>
      <c r="I18" s="78">
        <v>27690.16</v>
      </c>
      <c r="J18" s="78">
        <v>29267.84</v>
      </c>
      <c r="K18" s="78">
        <v>26987.43</v>
      </c>
      <c r="L18" s="78">
        <v>30711.04</v>
      </c>
      <c r="M18" s="78">
        <v>30695.05</v>
      </c>
      <c r="N18" s="78">
        <f t="shared" si="0"/>
        <v>348066.8</v>
      </c>
    </row>
    <row r="19" ht="12.75">
      <c r="A19" s="58"/>
    </row>
    <row r="20" spans="1:14" ht="12.75">
      <c r="A20" s="59" t="s">
        <v>242</v>
      </c>
      <c r="B20" s="53">
        <f>SUM(B9:B18)</f>
        <v>367336.2033333333</v>
      </c>
      <c r="C20" s="53">
        <f aca="true" t="shared" si="1" ref="C20:M20">SUM(C9:C18)</f>
        <v>387097.66333333333</v>
      </c>
      <c r="D20" s="53">
        <f t="shared" si="1"/>
        <v>401932.72</v>
      </c>
      <c r="E20" s="53">
        <f t="shared" si="1"/>
        <v>379041.06000000006</v>
      </c>
      <c r="F20" s="53">
        <f t="shared" si="1"/>
        <v>373744.93</v>
      </c>
      <c r="G20" s="53">
        <f t="shared" si="1"/>
        <v>403142</v>
      </c>
      <c r="H20" s="53">
        <f t="shared" si="1"/>
        <v>419717.11000000004</v>
      </c>
      <c r="I20" s="53">
        <f t="shared" si="1"/>
        <v>373182.77999999997</v>
      </c>
      <c r="J20" s="53">
        <f t="shared" si="1"/>
        <v>394445.26</v>
      </c>
      <c r="K20" s="53">
        <f t="shared" si="1"/>
        <v>363712.01</v>
      </c>
      <c r="L20" s="53">
        <f t="shared" si="1"/>
        <v>413895.39999999997</v>
      </c>
      <c r="M20" s="53">
        <f t="shared" si="1"/>
        <v>413679.86000000004</v>
      </c>
      <c r="N20" s="53">
        <f>SUM(N9:N18)</f>
        <v>4690926.996666666</v>
      </c>
    </row>
    <row r="22" ht="12.75">
      <c r="A22" s="56"/>
    </row>
    <row r="23" ht="12.75">
      <c r="A23" s="60"/>
    </row>
    <row r="24" ht="12.75">
      <c r="A24" s="60"/>
    </row>
    <row r="25" ht="12.75">
      <c r="A25" s="61"/>
    </row>
    <row r="26" ht="12.75">
      <c r="A26" s="62"/>
    </row>
    <row r="27" ht="12.75">
      <c r="A27" s="62"/>
    </row>
    <row r="28" ht="12.75">
      <c r="A28" s="62"/>
    </row>
    <row r="29" ht="12.75">
      <c r="A29" s="62"/>
    </row>
    <row r="30" ht="12.75">
      <c r="A30" s="62"/>
    </row>
    <row r="31" ht="12.75">
      <c r="A31" s="63"/>
    </row>
    <row r="32" ht="12.75">
      <c r="A32" s="64"/>
    </row>
    <row r="33" ht="12.75">
      <c r="A33" s="62"/>
    </row>
    <row r="34" ht="12.75">
      <c r="A34" s="62"/>
    </row>
    <row r="35" ht="12.75">
      <c r="A35" s="62"/>
    </row>
    <row r="36" ht="12.75">
      <c r="A36" s="62"/>
    </row>
    <row r="37" ht="12.75">
      <c r="A37" s="62"/>
    </row>
    <row r="38" ht="12.75">
      <c r="A38" s="62"/>
    </row>
    <row r="39" ht="12.75">
      <c r="A39" s="62"/>
    </row>
    <row r="40" ht="12.75">
      <c r="A40" s="65"/>
    </row>
  </sheetData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 </cp:lastModifiedBy>
  <cp:lastPrinted>2010-08-26T22:50:32Z</cp:lastPrinted>
  <dcterms:created xsi:type="dcterms:W3CDTF">2001-08-23T18:20:27Z</dcterms:created>
  <dcterms:modified xsi:type="dcterms:W3CDTF">2010-08-26T22:51:13Z</dcterms:modified>
  <cp:category/>
  <cp:version/>
  <cp:contentType/>
  <cp:contentStatus/>
</cp:coreProperties>
</file>