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1630" windowHeight="4755" tabRatio="673" activeTab="0"/>
  </bookViews>
  <sheets>
    <sheet name="SUMMARY" sheetId="1" r:id="rId1"/>
    <sheet name="BCCRT" sheetId="2" r:id="rId2"/>
    <sheet name="SCCRT" sheetId="3" r:id="rId3"/>
    <sheet name="CIG TAX" sheetId="4" r:id="rId4"/>
    <sheet name="LIQ TAX" sheetId="5" r:id="rId5"/>
    <sheet name="RPTT" sheetId="6" r:id="rId6"/>
    <sheet name="Gov't Services" sheetId="7" r:id="rId7"/>
    <sheet name="CTX DISTRIBUTION" sheetId="8" r:id="rId8"/>
    <sheet name="ClarkInterlocal" sheetId="9" r:id="rId9"/>
    <sheet name="White Pine" sheetId="10" r:id="rId10"/>
    <sheet name="SCCRT In State" sheetId="11" r:id="rId11"/>
    <sheet name="SCCRT Out of State" sheetId="12" r:id="rId12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fullCalcOnLoad="1"/>
</workbook>
</file>

<file path=xl/comments4.xml><?xml version="1.0" encoding="utf-8"?>
<comments xmlns="http://schemas.openxmlformats.org/spreadsheetml/2006/main">
  <authors>
    <author>Valued Gateway Client</author>
    <author>marih</author>
  </authors>
  <commentList>
    <comment ref="A35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total collections minus refunds</t>
        </r>
      </text>
    </comment>
    <comment ref="A33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24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Total Distribution - County column from cigarette stat report</t>
        </r>
      </text>
    </comment>
    <comment ref="A2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administrative costs" line from Totals column on cigarette stat report</t>
        </r>
      </text>
    </comment>
    <comment ref="A27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refunds" line from Totals column on cigarette stat report</t>
        </r>
      </text>
    </comment>
    <comment ref="A29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"Total distribution" line from State column on cigarette stat report</t>
        </r>
      </text>
    </comment>
    <comment ref="A31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"Total receipts" line in Totals column on cigarette stat report</t>
        </r>
      </text>
    </comment>
    <comment ref="A36" authorId="1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sharedStrings.xml><?xml version="1.0" encoding="utf-8"?>
<sst xmlns="http://schemas.openxmlformats.org/spreadsheetml/2006/main" count="631" uniqueCount="264">
  <si>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</si>
  <si>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</si>
  <si>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</si>
  <si>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</si>
  <si>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</si>
  <si>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</si>
  <si>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</si>
  <si>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</si>
  <si>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</si>
  <si>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</si>
  <si>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</si>
  <si>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</si>
  <si>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</si>
  <si>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</si>
  <si>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</si>
  <si>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</si>
  <si>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</si>
  <si>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</si>
  <si>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</si>
  <si>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</si>
  <si>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</si>
  <si>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</si>
  <si>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</si>
  <si>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</si>
  <si>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</si>
  <si>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</si>
  <si>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</si>
  <si>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</si>
  <si>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</si>
  <si>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</si>
  <si>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</si>
  <si>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</si>
  <si>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</si>
  <si>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</si>
  <si>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</si>
  <si>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</si>
  <si>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</si>
  <si>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</si>
  <si>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</si>
  <si>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</si>
  <si>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</si>
  <si>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</si>
  <si>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</si>
  <si>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</si>
  <si>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</si>
  <si>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</si>
  <si>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</si>
  <si>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</si>
  <si>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</si>
  <si>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</si>
  <si>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</si>
  <si>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</si>
  <si>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>STATE GENERAL FUND</t>
  </si>
  <si>
    <t>LIQUOR PROGRAM ACCT</t>
  </si>
  <si>
    <t>TOTAL DISTRIBUTIONS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</si>
  <si>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</si>
  <si>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</si>
  <si>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</si>
  <si>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</si>
  <si>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</si>
  <si>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</si>
  <si>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</si>
  <si>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</si>
  <si>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</si>
  <si>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</si>
  <si>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</si>
  <si>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</si>
  <si>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</si>
  <si>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</si>
  <si>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</si>
  <si>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</si>
  <si>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</si>
  <si>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</si>
  <si>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</si>
  <si>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</si>
  <si>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</si>
  <si>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</si>
  <si>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</si>
  <si>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</si>
  <si>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</si>
  <si>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</si>
  <si>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</si>
  <si>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</si>
  <si>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</si>
  <si>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</si>
  <si>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</si>
  <si>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</si>
  <si>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</si>
  <si>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</si>
  <si>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</si>
  <si>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</si>
  <si>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</si>
  <si>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</si>
  <si>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</si>
  <si>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</si>
  <si>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</si>
  <si>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</si>
  <si>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</si>
  <si>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</si>
  <si>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</si>
  <si>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</si>
  <si>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</si>
  <si>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ELK POINT SANITATION GID</t>
  </si>
  <si>
    <t>MINDEN/GARDNERVILLE SANITATION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</si>
  <si>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</si>
  <si>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</si>
  <si>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</si>
  <si>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</si>
  <si>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</si>
  <si>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</si>
  <si>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</si>
  <si>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</si>
  <si>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</si>
  <si>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</si>
  <si>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</si>
  <si>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</si>
  <si>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</si>
  <si>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</si>
  <si>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</si>
  <si>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</si>
  <si>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</si>
  <si>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</si>
  <si>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</si>
  <si>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</si>
  <si>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</si>
  <si>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</si>
  <si>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</si>
  <si>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</si>
  <si>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</si>
  <si>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</si>
  <si>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</si>
  <si>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</si>
  <si>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</si>
  <si>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</si>
  <si>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</si>
  <si>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</si>
  <si>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</si>
  <si>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</si>
  <si>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</si>
  <si>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</si>
  <si>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</si>
  <si>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</si>
  <si>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</si>
  <si>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</si>
  <si>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</si>
  <si>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</si>
  <si>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</si>
  <si>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</si>
  <si>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</si>
  <si>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</si>
  <si>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</si>
  <si>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</si>
  <si>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</si>
  <si>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</si>
  <si>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</si>
  <si>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</si>
  <si>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</si>
  <si>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</si>
  <si>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</si>
  <si>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</si>
  <si>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</si>
  <si>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</si>
  <si>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</si>
  <si>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</si>
  <si>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</si>
  <si>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</si>
  <si>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</si>
  <si>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</si>
  <si>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</si>
  <si>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</si>
  <si>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</si>
  <si>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</si>
  <si>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</si>
  <si>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</si>
  <si>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</si>
  <si>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</si>
  <si>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</si>
  <si>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</si>
  <si>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</si>
  <si>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</si>
  <si>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</si>
  <si>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</si>
  <si>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</si>
  <si>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</si>
  <si>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</si>
  <si>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YERINGTON</t>
  </si>
  <si>
    <t>FERNLEY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</si>
  <si>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</si>
  <si>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</si>
  <si>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</si>
  <si>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</si>
  <si>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</si>
  <si>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</si>
  <si>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</si>
  <si>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</si>
  <si>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</si>
  <si>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</si>
  <si>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</si>
  <si>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</si>
  <si>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</t>
  </si>
  <si>
    <t>NYE COUNTY</t>
  </si>
  <si>
    <t>GABBS</t>
  </si>
  <si>
    <t>AMARGOSA</t>
  </si>
  <si>
    <t>BEATTY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</si>
  <si>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</si>
  <si>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</si>
  <si>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</si>
  <si>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</si>
  <si>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</si>
  <si>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</si>
  <si>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</si>
  <si>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</si>
  <si>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</si>
  <si>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</si>
  <si>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</si>
  <si>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</si>
  <si>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</si>
  <si>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</si>
  <si>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</si>
  <si>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</si>
  <si>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</si>
  <si>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</si>
  <si>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</si>
  <si>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</si>
  <si>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VERDI TELEVISION GID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</si>
  <si>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</si>
  <si>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</si>
  <si>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</si>
  <si>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</si>
  <si>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</si>
  <si>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</si>
  <si>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</si>
  <si>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</si>
  <si>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</si>
  <si>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</si>
  <si>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</si>
  <si>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</si>
  <si>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</si>
  <si>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</si>
  <si>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</si>
  <si>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</si>
  <si>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INSTATE TOTAL</t>
  </si>
  <si>
    <t>OUT OF STATE</t>
  </si>
  <si>
    <t>DOUGLAS COUNTY SEWER IMPROVEMENT GID</t>
  </si>
  <si>
    <t>TAHOE DOUGLAS SEWER IMPROVEMENT GID</t>
  </si>
  <si>
    <t>LANDER CO SEWER IMPROVEMENT DISTRICT #2</t>
  </si>
  <si>
    <t>SUN VALLEY WATER AND SANITATION GID</t>
  </si>
  <si>
    <t>LEMMON VALLEY UNDERGROUND WATER BASIN</t>
  </si>
  <si>
    <t xml:space="preserve"> </t>
  </si>
  <si>
    <t>LICENSE/CERT FEES</t>
  </si>
  <si>
    <t>OUT OF STATE TOTAL</t>
  </si>
  <si>
    <t>STAR BONDS</t>
  </si>
  <si>
    <t>GST</t>
  </si>
  <si>
    <t>BASIC CITY-COUNTY RELIEF TAX - FISCAL YEAR 2012-13</t>
  </si>
  <si>
    <t>FISCAL YEAR 2012-13</t>
  </si>
  <si>
    <t>SUPPLEMENTAL CITY-COUNTY RELIEF TAX DISTRIBUTION THE THE COUNTY LEVEL FOR FISCAL YEAR 2012-13</t>
  </si>
  <si>
    <t>CIGARETTE TAX - FISCAL YEAR 2012-13</t>
  </si>
  <si>
    <t>LIQUOR TAX - FISCAL YEAR 2012-13</t>
  </si>
  <si>
    <t>REAL PROPERTY TRANSFER TAX - FISCAL YEAR 2012-13</t>
  </si>
  <si>
    <t>GOVERNMENT SERVICES TAX - FISCAL YEAR 2012-13</t>
  </si>
  <si>
    <t>MONTHLY CLARK COUNTY CTX DISTRIBUTIONS  FISCAL YEAR 2012-13 - INTERLOCAL AGREEMENT</t>
  </si>
  <si>
    <t>MONTHLY WHITE PINE COUNTY CTX DISTRIBUTIONS  FISCAL YEAR 2012-13 - INTERLOCAL AGREEMENT</t>
  </si>
  <si>
    <t>SUPPLEMENTAL CITY-COUNTY RELIEF TAX INSTATE COLLECTIONS FOR FISCAL YEAR 2012-13</t>
  </si>
  <si>
    <t>SUPPLEMENTAL CITY-COUNTY RELIEF TAX OUT OF STATE COLLECTIONS FOR FISCAL YEAR 2012-13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</si>
</sst>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_);_(@_)"/>
    <numFmt numFmtId="171" formatCode="_(* #,##0.00_);_(* \(#,##0.00\);_(* &quot;-&quot;_);_(@_)"/>
    <numFmt numFmtId="172" formatCode="&quot;$&quot;#,##0"/>
  </numFmts>
  <fonts count="5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6"/>
      <color indexed="4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57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42" applyNumberFormat="1" applyFont="1" applyAlignment="1">
      <alignment/>
    </xf>
    <xf numFmtId="43" fontId="2" fillId="0" borderId="0" xfId="0" applyNumberFormat="1" applyFont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10" xfId="42" applyNumberFormat="1" applyFont="1" applyBorder="1" applyAlignment="1">
      <alignment/>
    </xf>
    <xf numFmtId="43" fontId="2" fillId="0" borderId="10" xfId="0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0" fillId="0" borderId="11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43" fontId="0" fillId="0" borderId="0" xfId="44" applyNumberFormat="1" applyAlignment="1">
      <alignment/>
    </xf>
    <xf numFmtId="43" fontId="0" fillId="0" borderId="10" xfId="0" applyNumberFormat="1" applyBorder="1" applyAlignment="1">
      <alignment/>
    </xf>
    <xf numFmtId="43" fontId="0" fillId="0" borderId="12" xfId="44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11" xfId="44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3" fontId="4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44" fontId="0" fillId="0" borderId="19" xfId="44" applyBorder="1" applyAlignment="1">
      <alignment/>
    </xf>
    <xf numFmtId="43" fontId="0" fillId="0" borderId="20" xfId="0" applyNumberFormat="1" applyBorder="1" applyAlignment="1">
      <alignment/>
    </xf>
    <xf numFmtId="43" fontId="0" fillId="0" borderId="20" xfId="44" applyNumberFormat="1" applyBorder="1" applyAlignment="1">
      <alignment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3" fontId="0" fillId="0" borderId="10" xfId="44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9" fillId="32" borderId="21" xfId="0" applyNumberFormat="1" applyFont="1" applyFill="1" applyBorder="1" applyAlignment="1">
      <alignment/>
    </xf>
    <xf numFmtId="43" fontId="0" fillId="0" borderId="22" xfId="0" applyNumberForma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" fontId="0" fillId="0" borderId="10" xfId="0" applyNumberFormat="1" applyBorder="1" applyAlignment="1">
      <alignment/>
    </xf>
    <xf numFmtId="43" fontId="0" fillId="0" borderId="22" xfId="44" applyNumberFormat="1" applyBorder="1" applyAlignment="1">
      <alignment/>
    </xf>
    <xf numFmtId="43" fontId="9" fillId="0" borderId="0" xfId="0" applyNumberFormat="1" applyFont="1" applyAlignment="1">
      <alignment/>
    </xf>
    <xf numFmtId="43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69" fontId="0" fillId="0" borderId="0" xfId="44" applyNumberFormat="1" applyAlignment="1">
      <alignment/>
    </xf>
    <xf numFmtId="171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C2" sqref="C2:G2"/>
    </sheetView>
  </sheetViews>
  <sheetFormatPr defaultColWidth="9.140625" defaultRowHeight="12.75"/>
  <cols>
    <col min="1" max="7" width="14.7109375" style="1" customWidth="1"/>
    <col min="8" max="8" width="16.57421875" style="1" bestFit="1" customWidth="1"/>
    <col min="9" max="16384" width="9.140625" style="1" customWidth="1"/>
  </cols>
  <sheetData>
    <row r="2" spans="3:7" ht="18">
      <c r="C2" s="80" t="s">
        <v>0</v>
      </c>
      <c r="D2" s="80"/>
      <c r="E2" s="80"/>
      <c r="F2" s="80"/>
      <c r="G2" s="80"/>
    </row>
    <row r="3" spans="3:7" ht="12.75">
      <c r="C3" s="81" t="s">
        <v>1</v>
      </c>
      <c r="D3" s="81"/>
      <c r="E3" s="81"/>
      <c r="F3" s="81"/>
      <c r="G3" s="81"/>
    </row>
    <row r="4" ht="12.75">
      <c r="E4" s="2" t="s">
        <v>254</v>
      </c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252</v>
      </c>
      <c r="H7" s="3" t="s">
        <v>8</v>
      </c>
    </row>
    <row r="8" spans="1:7" ht="12.75">
      <c r="A8" s="4"/>
      <c r="B8" s="4"/>
      <c r="C8" s="4"/>
      <c r="D8" s="4"/>
      <c r="E8" s="4"/>
      <c r="F8" s="4"/>
      <c r="G8" s="4"/>
    </row>
    <row r="9" spans="1:8" ht="12.75">
      <c r="A9" s="4" t="s">
        <v>9</v>
      </c>
      <c r="B9" s="5">
        <f>BCCRT!N6</f>
        <v>3986047.29</v>
      </c>
      <c r="C9" s="5">
        <f>SCCRT!N6</f>
        <v>13733907.240000002</v>
      </c>
      <c r="D9" s="6">
        <f>'CIG TAX'!N6</f>
        <v>234829.79999999996</v>
      </c>
      <c r="E9" s="6">
        <f>'LIQ TAX'!N6</f>
        <v>69919.23</v>
      </c>
      <c r="F9" s="5">
        <f>RPTT!N6</f>
        <v>268182.65</v>
      </c>
      <c r="G9" s="5">
        <f>'Gov''t Services'!N6</f>
        <v>1817628.96</v>
      </c>
      <c r="H9" s="7">
        <f>SUM(B9:G9)</f>
        <v>20110515.17</v>
      </c>
    </row>
    <row r="10" spans="1:8" ht="12.75">
      <c r="A10" s="4" t="s">
        <v>10</v>
      </c>
      <c r="B10" s="5">
        <f>BCCRT!N7</f>
        <v>1280043.48</v>
      </c>
      <c r="C10" s="5">
        <f>SCCRT!N7</f>
        <v>4217886.6</v>
      </c>
      <c r="D10" s="6">
        <f>'CIG TAX'!N7</f>
        <v>105280.95000000001</v>
      </c>
      <c r="E10" s="6">
        <f>'LIQ TAX'!N7</f>
        <v>31346.78</v>
      </c>
      <c r="F10" s="5">
        <f>RPTT!N7</f>
        <v>89257.3</v>
      </c>
      <c r="G10" s="5">
        <f>'Gov''t Services'!N7</f>
        <v>985248.0399999998</v>
      </c>
      <c r="H10" s="7">
        <f aca="true" t="shared" si="0" ref="H10:H25">SUM(B10:G10)</f>
        <v>6709063.15</v>
      </c>
    </row>
    <row r="11" spans="1:8" ht="12.75">
      <c r="A11" s="4" t="s">
        <v>11</v>
      </c>
      <c r="B11" s="5">
        <f>BCCRT!N8</f>
        <v>160756560.57999995</v>
      </c>
      <c r="C11" s="5">
        <f>SCCRT!N8</f>
        <v>561181771.194711</v>
      </c>
      <c r="D11" s="6">
        <f>'CIG TAX'!N8</f>
        <v>8241710.54</v>
      </c>
      <c r="E11" s="6">
        <f>'LIQ TAX'!N8</f>
        <v>2453922.38</v>
      </c>
      <c r="F11" s="5">
        <f>RPTT!N8</f>
        <v>18055558.24</v>
      </c>
      <c r="G11" s="5">
        <f>'Gov''t Services'!N8</f>
        <v>82667449.58</v>
      </c>
      <c r="H11" s="7">
        <f t="shared" si="0"/>
        <v>833356972.5147109</v>
      </c>
    </row>
    <row r="12" spans="1:8" ht="12.75">
      <c r="A12" s="4" t="s">
        <v>12</v>
      </c>
      <c r="B12" s="5">
        <f>BCCRT!N9</f>
        <v>3018304.9800000004</v>
      </c>
      <c r="C12" s="5">
        <f>SCCRT!N9</f>
        <v>13283052.228032</v>
      </c>
      <c r="D12" s="6">
        <f>'CIG TAX'!N9</f>
        <v>199625.83</v>
      </c>
      <c r="E12" s="6">
        <f>'LIQ TAX'!N9</f>
        <v>59437.43999999999</v>
      </c>
      <c r="F12" s="5">
        <f>RPTT!N9</f>
        <v>630982</v>
      </c>
      <c r="G12" s="5">
        <f>'Gov''t Services'!N9</f>
        <v>1991501.93</v>
      </c>
      <c r="H12" s="7">
        <f t="shared" si="0"/>
        <v>19182904.408032</v>
      </c>
    </row>
    <row r="13" spans="1:8" ht="12.75">
      <c r="A13" s="4" t="s">
        <v>13</v>
      </c>
      <c r="B13" s="5">
        <f>BCCRT!N10</f>
        <v>6921274.1</v>
      </c>
      <c r="C13" s="5">
        <f>SCCRT!N10</f>
        <v>25095607.709999997</v>
      </c>
      <c r="D13" s="6">
        <f>'CIG TAX'!N10</f>
        <v>208840.45</v>
      </c>
      <c r="E13" s="6">
        <f>'LIQ TAX'!N10</f>
        <v>62181.05999999999</v>
      </c>
      <c r="F13" s="5">
        <f>RPTT!N10</f>
        <v>292568.64999999997</v>
      </c>
      <c r="G13" s="5">
        <f>'Gov''t Services'!N10</f>
        <v>3775210.1100000003</v>
      </c>
      <c r="H13" s="7">
        <f t="shared" si="0"/>
        <v>36355682.07999999</v>
      </c>
    </row>
    <row r="14" spans="1:8" ht="12.75">
      <c r="A14" s="4" t="s">
        <v>14</v>
      </c>
      <c r="B14" s="5">
        <f>BCCRT!N11</f>
        <v>88544.18</v>
      </c>
      <c r="C14" s="5">
        <f>SCCRT!N11</f>
        <v>942855.5583070003</v>
      </c>
      <c r="D14" s="6">
        <f>'CIG TAX'!N11</f>
        <v>3455.46</v>
      </c>
      <c r="E14" s="6">
        <f>'LIQ TAX'!N11</f>
        <v>1028.83</v>
      </c>
      <c r="F14" s="5">
        <f>RPTT!N11</f>
        <v>2546.5</v>
      </c>
      <c r="G14" s="5">
        <f>'Gov''t Services'!N11</f>
        <v>132255.38</v>
      </c>
      <c r="H14" s="7">
        <f t="shared" si="0"/>
        <v>1170685.9083070003</v>
      </c>
    </row>
    <row r="15" spans="1:8" ht="12.75">
      <c r="A15" s="4" t="s">
        <v>15</v>
      </c>
      <c r="B15" s="5">
        <f>BCCRT!N12</f>
        <v>1467619.83</v>
      </c>
      <c r="C15" s="5">
        <f>SCCRT!N12</f>
        <v>5551844.9799999995</v>
      </c>
      <c r="D15" s="6">
        <f>'CIG TAX'!N12</f>
        <v>8351.77</v>
      </c>
      <c r="E15" s="6">
        <f>'LIQ TAX'!N12</f>
        <v>2486.69</v>
      </c>
      <c r="F15" s="5">
        <f>RPTT!N12</f>
        <v>8280.800000000001</v>
      </c>
      <c r="G15" s="5">
        <f>'Gov''t Services'!N12</f>
        <v>269468.26999999996</v>
      </c>
      <c r="H15" s="7">
        <f t="shared" si="0"/>
        <v>7308052.339999999</v>
      </c>
    </row>
    <row r="16" spans="1:8" ht="12.75">
      <c r="A16" s="4" t="s">
        <v>16</v>
      </c>
      <c r="B16" s="5">
        <f>BCCRT!N13</f>
        <v>3853221.5500000003</v>
      </c>
      <c r="C16" s="5">
        <f>SCCRT!N13</f>
        <v>14252493.57</v>
      </c>
      <c r="D16" s="6">
        <f>'CIG TAX'!N13</f>
        <v>71769.15</v>
      </c>
      <c r="E16" s="6">
        <f>'LIQ TAX'!N13</f>
        <v>21368.85</v>
      </c>
      <c r="F16" s="5">
        <f>RPTT!N13</f>
        <v>111734.14000000001</v>
      </c>
      <c r="G16" s="5">
        <f>'Gov''t Services'!N13</f>
        <v>1390303.43</v>
      </c>
      <c r="H16" s="7">
        <f t="shared" si="0"/>
        <v>19700890.69</v>
      </c>
    </row>
    <row r="17" spans="1:8" ht="12.75">
      <c r="A17" s="4" t="s">
        <v>17</v>
      </c>
      <c r="B17" s="5">
        <f>BCCRT!N14</f>
        <v>1927673.1800000002</v>
      </c>
      <c r="C17" s="5">
        <f>SCCRT!N14</f>
        <v>2362381.2673629993</v>
      </c>
      <c r="D17" s="6">
        <f>'CIG TAX'!N14</f>
        <v>25080.430000000004</v>
      </c>
      <c r="E17" s="6">
        <f>'LIQ TAX'!N14</f>
        <v>7467.570000000001</v>
      </c>
      <c r="F17" s="5">
        <f>RPTT!N14</f>
        <v>25707.28</v>
      </c>
      <c r="G17" s="5">
        <f>'Gov''t Services'!N14</f>
        <v>632970.88</v>
      </c>
      <c r="H17" s="7">
        <f t="shared" si="0"/>
        <v>4981280.607363</v>
      </c>
    </row>
    <row r="18" spans="1:8" ht="12.75">
      <c r="A18" s="4" t="s">
        <v>18</v>
      </c>
      <c r="B18" s="5">
        <f>BCCRT!N15</f>
        <v>134869.22</v>
      </c>
      <c r="C18" s="5">
        <f>SCCRT!N15</f>
        <v>1092298.9797059998</v>
      </c>
      <c r="D18" s="6">
        <f>'CIG TAX'!N15</f>
        <v>22131.779999999995</v>
      </c>
      <c r="E18" s="6">
        <f>'LIQ TAX'!N15</f>
        <v>6589.62</v>
      </c>
      <c r="F18" s="5">
        <f>RPTT!N15</f>
        <v>16632</v>
      </c>
      <c r="G18" s="5">
        <f>'Gov''t Services'!N15</f>
        <v>352626.25</v>
      </c>
      <c r="H18" s="7">
        <f t="shared" si="0"/>
        <v>1625147.849706</v>
      </c>
    </row>
    <row r="19" spans="1:8" ht="12.75">
      <c r="A19" s="4" t="s">
        <v>19</v>
      </c>
      <c r="B19" s="5">
        <f>BCCRT!N16</f>
        <v>1840262.0799999998</v>
      </c>
      <c r="C19" s="5">
        <f>SCCRT!N16</f>
        <v>9823369.721043</v>
      </c>
      <c r="D19" s="6">
        <f>'CIG TAX'!N16</f>
        <v>219655.02000000002</v>
      </c>
      <c r="E19" s="6">
        <f>'LIQ TAX'!N16</f>
        <v>65401.020000000004</v>
      </c>
      <c r="F19" s="5">
        <f>RPTT!N16</f>
        <v>302928.45</v>
      </c>
      <c r="G19" s="5">
        <f>'Gov''t Services'!N16</f>
        <v>2117374.66</v>
      </c>
      <c r="H19" s="7">
        <f t="shared" si="0"/>
        <v>14368990.951042999</v>
      </c>
    </row>
    <row r="20" spans="1:8" ht="12.75">
      <c r="A20" s="4" t="s">
        <v>20</v>
      </c>
      <c r="B20" s="5">
        <f>BCCRT!N17</f>
        <v>252213.22</v>
      </c>
      <c r="C20" s="5">
        <f>SCCRT!N17</f>
        <v>1414236.3964440003</v>
      </c>
      <c r="D20" s="6">
        <f>'CIG TAX'!N17</f>
        <v>19271.06</v>
      </c>
      <c r="E20" s="6">
        <f>'LIQ TAX'!N17</f>
        <v>5737.84</v>
      </c>
      <c r="F20" s="5">
        <f>RPTT!N17</f>
        <v>11593.45</v>
      </c>
      <c r="G20" s="5">
        <f>'Gov''t Services'!N17</f>
        <v>326506.45999999996</v>
      </c>
      <c r="H20" s="7">
        <f t="shared" si="0"/>
        <v>2029558.4264440003</v>
      </c>
    </row>
    <row r="21" spans="1:8" ht="12.75">
      <c r="A21" s="4" t="s">
        <v>21</v>
      </c>
      <c r="B21" s="5">
        <f>BCCRT!N18</f>
        <v>2612270.12</v>
      </c>
      <c r="C21" s="5">
        <f>SCCRT!N18</f>
        <v>8794253.23</v>
      </c>
      <c r="D21" s="6">
        <f>'CIG TAX'!N18</f>
        <v>186440.59999999998</v>
      </c>
      <c r="E21" s="6">
        <f>'LIQ TAX'!N18</f>
        <v>55511.62</v>
      </c>
      <c r="F21" s="5">
        <f>RPTT!N18</f>
        <v>194441.5</v>
      </c>
      <c r="G21" s="5">
        <f>'Gov''t Services'!N18</f>
        <v>2110337.09</v>
      </c>
      <c r="H21" s="7">
        <f t="shared" si="0"/>
        <v>13953254.16</v>
      </c>
    </row>
    <row r="22" spans="1:8" ht="12.75">
      <c r="A22" s="4" t="s">
        <v>22</v>
      </c>
      <c r="B22" s="5">
        <f>BCCRT!N19</f>
        <v>408219</v>
      </c>
      <c r="C22" s="5">
        <f>SCCRT!N19</f>
        <v>1759972.0363939998</v>
      </c>
      <c r="D22" s="6">
        <f>'CIG TAX'!N19</f>
        <v>28678.349999999995</v>
      </c>
      <c r="E22" s="6">
        <f>'LIQ TAX'!N19</f>
        <v>8538.82</v>
      </c>
      <c r="F22" s="5">
        <f>RPTT!N19</f>
        <v>25301.059999999998</v>
      </c>
      <c r="G22" s="5">
        <f>'Gov''t Services'!N19</f>
        <v>458209.89</v>
      </c>
      <c r="H22" s="7">
        <f t="shared" si="0"/>
        <v>2688919.156394</v>
      </c>
    </row>
    <row r="23" spans="1:8" ht="12.75">
      <c r="A23" s="4" t="s">
        <v>23</v>
      </c>
      <c r="B23" s="5">
        <f>BCCRT!N20</f>
        <v>341361.82999999996</v>
      </c>
      <c r="C23" s="5">
        <f>SCCRT!N20</f>
        <v>1483933.584848</v>
      </c>
      <c r="D23" s="6">
        <f>'CIG TAX'!N20</f>
        <v>17268.980000000003</v>
      </c>
      <c r="E23" s="6">
        <f>'LIQ TAX'!N20</f>
        <v>5141.73</v>
      </c>
      <c r="F23" s="5">
        <f>RPTT!N20</f>
        <v>31747.100000000002</v>
      </c>
      <c r="G23" s="5">
        <f>'Gov''t Services'!N20</f>
        <v>263105.07999999996</v>
      </c>
      <c r="H23" s="7">
        <f t="shared" si="0"/>
        <v>2142558.304848</v>
      </c>
    </row>
    <row r="24" spans="1:8" ht="12.75">
      <c r="A24" s="4" t="s">
        <v>24</v>
      </c>
      <c r="B24" s="5">
        <f>BCCRT!N21</f>
        <v>27618964.129999995</v>
      </c>
      <c r="C24" s="5">
        <f>SCCRT!N21</f>
        <v>94326316.28999999</v>
      </c>
      <c r="D24" s="6">
        <f>'CIG TAX'!N21</f>
        <v>1765822.3300000003</v>
      </c>
      <c r="E24" s="6">
        <f>'LIQ TAX'!N21</f>
        <v>525763.52</v>
      </c>
      <c r="F24" s="5">
        <f>RPTT!N21</f>
        <v>3402263.6999999997</v>
      </c>
      <c r="G24" s="5">
        <f>'Gov''t Services'!N21</f>
        <v>19377266.87</v>
      </c>
      <c r="H24" s="7">
        <f t="shared" si="0"/>
        <v>147016396.83999997</v>
      </c>
    </row>
    <row r="25" spans="1:8" ht="12.75">
      <c r="A25" s="4" t="s">
        <v>25</v>
      </c>
      <c r="B25" s="8">
        <f>BCCRT!N22</f>
        <v>1168659.97</v>
      </c>
      <c r="C25" s="8">
        <f>SCCRT!N22</f>
        <v>2514968.653152</v>
      </c>
      <c r="D25" s="9">
        <f>'CIG TAX'!N22</f>
        <v>41892.91</v>
      </c>
      <c r="E25" s="9">
        <f>'LIQ TAX'!N22</f>
        <v>12473.369999999999</v>
      </c>
      <c r="F25" s="8">
        <f>RPTT!N22</f>
        <v>31363.75</v>
      </c>
      <c r="G25" s="8">
        <f>'Gov''t Services'!N22</f>
        <v>752112.93</v>
      </c>
      <c r="H25" s="10">
        <f t="shared" si="0"/>
        <v>4521471.583152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8</v>
      </c>
      <c r="B27" s="12">
        <f>SUM(B9:B26)</f>
        <v>217676108.74</v>
      </c>
      <c r="C27" s="12">
        <f aca="true" t="shared" si="1" ref="C27:H27">SUM(C9:C26)</f>
        <v>761831149.2400001</v>
      </c>
      <c r="D27" s="12">
        <f t="shared" si="1"/>
        <v>11400105.409999998</v>
      </c>
      <c r="E27" s="12">
        <f t="shared" si="1"/>
        <v>3394316.3699999996</v>
      </c>
      <c r="F27" s="12">
        <f t="shared" si="1"/>
        <v>23501088.569999997</v>
      </c>
      <c r="G27" s="12">
        <f t="shared" si="1"/>
        <v>119419575.81</v>
      </c>
      <c r="H27" s="12">
        <f t="shared" si="1"/>
        <v>1137222344.14</v>
      </c>
    </row>
    <row r="28" ht="13.5" thickTop="1">
      <c r="H28" s="13"/>
    </row>
  </sheetData>
  <sheetProtection/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44" customWidth="1"/>
    <col min="2" max="2" width="10.7109375" style="44" customWidth="1"/>
    <col min="3" max="3" width="10.8515625" style="44" customWidth="1"/>
    <col min="4" max="4" width="11.421875" style="44" customWidth="1"/>
    <col min="5" max="5" width="10.140625" style="44" bestFit="1" customWidth="1"/>
    <col min="6" max="6" width="10.8515625" style="44" customWidth="1"/>
    <col min="7" max="7" width="10.7109375" style="44" customWidth="1"/>
    <col min="8" max="13" width="10.140625" style="44" bestFit="1" customWidth="1"/>
    <col min="14" max="14" width="11.7109375" style="44" bestFit="1" customWidth="1"/>
    <col min="15" max="16384" width="9.140625" style="44" customWidth="1"/>
  </cols>
  <sheetData>
    <row r="2" ht="18">
      <c r="A2" s="43" t="s">
        <v>261</v>
      </c>
    </row>
    <row r="5" spans="1:14" s="46" customFormat="1" ht="12">
      <c r="A5" s="45" t="s">
        <v>60</v>
      </c>
      <c r="B5" s="45" t="s">
        <v>26</v>
      </c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5" t="s">
        <v>34</v>
      </c>
      <c r="K5" s="45" t="s">
        <v>35</v>
      </c>
      <c r="L5" s="45" t="s">
        <v>36</v>
      </c>
      <c r="M5" s="45" t="s">
        <v>37</v>
      </c>
      <c r="N5" s="45" t="s">
        <v>8</v>
      </c>
    </row>
    <row r="7" ht="12.75">
      <c r="A7" s="47"/>
    </row>
    <row r="8" ht="12.75">
      <c r="A8" s="48" t="s">
        <v>67</v>
      </c>
    </row>
    <row r="9" spans="1:14" ht="12.75">
      <c r="A9" s="49" t="s">
        <v>234</v>
      </c>
      <c r="B9" s="44">
        <v>220184.7610960001</v>
      </c>
      <c r="C9" s="44">
        <v>238158.20109600006</v>
      </c>
      <c r="D9" s="44">
        <v>281620.7110960001</v>
      </c>
      <c r="E9" s="44">
        <v>237298.98109599997</v>
      </c>
      <c r="F9" s="44">
        <v>226211.491096</v>
      </c>
      <c r="G9" s="44">
        <v>245584.99109600013</v>
      </c>
      <c r="H9" s="44">
        <v>225947.14109600015</v>
      </c>
      <c r="I9" s="44">
        <v>225359.64109600015</v>
      </c>
      <c r="J9" s="44">
        <v>240568.3810959999</v>
      </c>
      <c r="K9" s="44">
        <v>232333.16109600008</v>
      </c>
      <c r="L9" s="44">
        <v>229358.79109599997</v>
      </c>
      <c r="M9" s="44">
        <v>240927.22109599996</v>
      </c>
      <c r="N9" s="44">
        <f>SUM(B9:M9)</f>
        <v>2843553.473152001</v>
      </c>
    </row>
    <row r="10" ht="12.75">
      <c r="A10" s="49"/>
    </row>
    <row r="11" spans="1:14" ht="12.75">
      <c r="A11" s="49" t="s">
        <v>235</v>
      </c>
      <c r="B11" s="44">
        <v>92604.34</v>
      </c>
      <c r="C11" s="44">
        <v>100163.54</v>
      </c>
      <c r="D11" s="44">
        <v>118442.81</v>
      </c>
      <c r="E11" s="44">
        <v>99802.16</v>
      </c>
      <c r="F11" s="44">
        <v>95139.04</v>
      </c>
      <c r="G11" s="44">
        <v>103287.06</v>
      </c>
      <c r="H11" s="44">
        <v>95027.85</v>
      </c>
      <c r="I11" s="44">
        <v>94780.76</v>
      </c>
      <c r="J11" s="44">
        <v>101177.19</v>
      </c>
      <c r="K11" s="44">
        <v>97713.66</v>
      </c>
      <c r="L11" s="44">
        <v>96462.71</v>
      </c>
      <c r="M11" s="44">
        <v>101328.11</v>
      </c>
      <c r="N11" s="44">
        <f aca="true" t="shared" si="0" ref="N11:N18">SUM(B11:M11)</f>
        <v>1195929.2300000002</v>
      </c>
    </row>
    <row r="12" ht="12.75">
      <c r="A12" s="49"/>
    </row>
    <row r="13" spans="1:14" ht="12.75">
      <c r="A13" s="49" t="s">
        <v>236</v>
      </c>
      <c r="B13" s="44">
        <v>1155.37</v>
      </c>
      <c r="C13" s="44">
        <v>1249.68</v>
      </c>
      <c r="D13" s="44">
        <v>1477.74</v>
      </c>
      <c r="E13" s="44">
        <v>1245.17</v>
      </c>
      <c r="F13" s="44">
        <v>1186.99</v>
      </c>
      <c r="G13" s="44">
        <v>1288.65</v>
      </c>
      <c r="H13" s="44">
        <v>1185.6</v>
      </c>
      <c r="I13" s="44">
        <v>1182.52</v>
      </c>
      <c r="J13" s="44">
        <v>1262.32</v>
      </c>
      <c r="K13" s="44">
        <v>1219.11</v>
      </c>
      <c r="L13" s="44">
        <v>1203.5</v>
      </c>
      <c r="M13" s="44">
        <v>1264.21</v>
      </c>
      <c r="N13" s="44">
        <f t="shared" si="0"/>
        <v>14920.86</v>
      </c>
    </row>
    <row r="14" spans="1:14" ht="12.75">
      <c r="A14" s="49" t="s">
        <v>237</v>
      </c>
      <c r="B14" s="44">
        <v>6862.17</v>
      </c>
      <c r="C14" s="44">
        <v>7422.33</v>
      </c>
      <c r="D14" s="44">
        <v>8776.86</v>
      </c>
      <c r="E14" s="44">
        <v>7395.55</v>
      </c>
      <c r="F14" s="44">
        <v>7050</v>
      </c>
      <c r="G14" s="44">
        <v>7653.79</v>
      </c>
      <c r="H14" s="44">
        <v>7041.76</v>
      </c>
      <c r="I14" s="44">
        <v>7023.45</v>
      </c>
      <c r="J14" s="44">
        <v>7497.44</v>
      </c>
      <c r="K14" s="44">
        <v>7240.79</v>
      </c>
      <c r="L14" s="44">
        <v>7148.09</v>
      </c>
      <c r="M14" s="44">
        <v>7508.62</v>
      </c>
      <c r="N14" s="44">
        <f t="shared" si="0"/>
        <v>88620.84999999999</v>
      </c>
    </row>
    <row r="15" spans="1:14" ht="12.75">
      <c r="A15" s="49" t="s">
        <v>238</v>
      </c>
      <c r="B15" s="44">
        <v>3326.05</v>
      </c>
      <c r="C15" s="44">
        <v>3597.56</v>
      </c>
      <c r="D15" s="44">
        <v>4254.09</v>
      </c>
      <c r="E15" s="44">
        <v>3584.58</v>
      </c>
      <c r="F15" s="44">
        <v>3417.09</v>
      </c>
      <c r="G15" s="44">
        <v>3709.74</v>
      </c>
      <c r="H15" s="44">
        <v>3413.1</v>
      </c>
      <c r="I15" s="44">
        <v>3404.22</v>
      </c>
      <c r="J15" s="44">
        <v>3633.96</v>
      </c>
      <c r="K15" s="44">
        <v>3509.56</v>
      </c>
      <c r="L15" s="44">
        <v>3464.63</v>
      </c>
      <c r="M15" s="44">
        <v>3639.38</v>
      </c>
      <c r="N15" s="44">
        <f t="shared" si="0"/>
        <v>42953.95999999999</v>
      </c>
    </row>
    <row r="16" ht="12.75">
      <c r="A16" s="49"/>
    </row>
    <row r="17" ht="12.75">
      <c r="A17" s="48" t="s">
        <v>62</v>
      </c>
    </row>
    <row r="18" spans="1:14" ht="12.75">
      <c r="A18" s="49" t="s">
        <v>239</v>
      </c>
      <c r="B18" s="67">
        <v>25978.23</v>
      </c>
      <c r="C18" s="67">
        <v>28098.81</v>
      </c>
      <c r="D18" s="67">
        <v>33226.68</v>
      </c>
      <c r="E18" s="67">
        <v>27997.43</v>
      </c>
      <c r="F18" s="67">
        <v>26689.29</v>
      </c>
      <c r="G18" s="67">
        <v>28975.05</v>
      </c>
      <c r="H18" s="67">
        <v>26658.1</v>
      </c>
      <c r="I18" s="67">
        <v>26588.78</v>
      </c>
      <c r="J18" s="67">
        <v>28383.17</v>
      </c>
      <c r="K18" s="67">
        <v>27411.55</v>
      </c>
      <c r="L18" s="67">
        <v>27060.62</v>
      </c>
      <c r="M18" s="67">
        <v>28425.5</v>
      </c>
      <c r="N18" s="67">
        <f t="shared" si="0"/>
        <v>335493.20999999996</v>
      </c>
    </row>
    <row r="19" ht="12.75">
      <c r="A19" s="49"/>
    </row>
    <row r="20" spans="1:14" ht="12.75">
      <c r="A20" s="50" t="s">
        <v>240</v>
      </c>
      <c r="B20" s="44">
        <f>SUM(B9:B18)</f>
        <v>350110.921096</v>
      </c>
      <c r="C20" s="44">
        <f aca="true" t="shared" si="1" ref="C20:M20">SUM(C9:C18)</f>
        <v>378690.1210960001</v>
      </c>
      <c r="D20" s="44">
        <f t="shared" si="1"/>
        <v>447798.8910960001</v>
      </c>
      <c r="E20" s="44">
        <f t="shared" si="1"/>
        <v>377323.87109599996</v>
      </c>
      <c r="F20" s="44">
        <f t="shared" si="1"/>
        <v>359693.901096</v>
      </c>
      <c r="G20" s="44">
        <f t="shared" si="1"/>
        <v>390499.2810960001</v>
      </c>
      <c r="H20" s="44">
        <f t="shared" si="1"/>
        <v>359273.5510960001</v>
      </c>
      <c r="I20" s="44">
        <f t="shared" si="1"/>
        <v>358339.3710960002</v>
      </c>
      <c r="J20" s="44">
        <f t="shared" si="1"/>
        <v>382522.4610959999</v>
      </c>
      <c r="K20" s="44">
        <f t="shared" si="1"/>
        <v>369427.83109600004</v>
      </c>
      <c r="L20" s="44">
        <f t="shared" si="1"/>
        <v>364698.341096</v>
      </c>
      <c r="M20" s="44">
        <f t="shared" si="1"/>
        <v>383093.041096</v>
      </c>
      <c r="N20" s="44">
        <f>SUM(N9:N18)</f>
        <v>4521471.583152001</v>
      </c>
    </row>
    <row r="22" ht="12.75">
      <c r="A22" s="47"/>
    </row>
    <row r="23" ht="12.75">
      <c r="A23" s="51"/>
    </row>
    <row r="24" ht="12.75">
      <c r="A24" s="51"/>
    </row>
    <row r="25" ht="12.75">
      <c r="A25" s="52"/>
    </row>
    <row r="26" ht="12.75">
      <c r="A26" s="53"/>
    </row>
    <row r="27" ht="12.75">
      <c r="A27" s="53"/>
    </row>
    <row r="28" ht="12.75">
      <c r="A28" s="53"/>
    </row>
    <row r="29" ht="12.75">
      <c r="A29" s="53"/>
    </row>
    <row r="30" ht="12.75">
      <c r="A30" s="53"/>
    </row>
    <row r="31" ht="12.75">
      <c r="A31" s="54"/>
    </row>
    <row r="32" ht="12.75">
      <c r="A32" s="55"/>
    </row>
    <row r="33" ht="12.75">
      <c r="A33" s="53"/>
    </row>
    <row r="34" ht="12.75">
      <c r="A34" s="53"/>
    </row>
    <row r="35" ht="12.75">
      <c r="A35" s="53"/>
    </row>
    <row r="36" ht="12.75">
      <c r="A36" s="53"/>
    </row>
    <row r="37" ht="12.75">
      <c r="A37" s="53"/>
    </row>
    <row r="38" ht="12.75">
      <c r="A38" s="53"/>
    </row>
    <row r="39" ht="12.75">
      <c r="A39" s="53"/>
    </row>
    <row r="40" ht="12.75">
      <c r="A40" s="56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14.421875" style="0" bestFit="1" customWidth="1"/>
    <col min="2" max="10" width="14.00390625" style="0" bestFit="1" customWidth="1"/>
    <col min="11" max="13" width="14.7109375" style="0" customWidth="1"/>
    <col min="14" max="14" width="15.57421875" style="0" bestFit="1" customWidth="1"/>
  </cols>
  <sheetData>
    <row r="1" spans="1:14" ht="18">
      <c r="A1" s="82" t="s">
        <v>262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3" spans="1:14" ht="12.75">
      <c r="A3" s="70" t="s">
        <v>2</v>
      </c>
      <c r="B3" s="14" t="s">
        <v>26</v>
      </c>
      <c r="C3" s="14" t="s">
        <v>27</v>
      </c>
      <c r="D3" s="14" t="s">
        <v>28</v>
      </c>
      <c r="E3" s="14" t="s">
        <v>29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241</v>
      </c>
    </row>
    <row r="4" ht="12.75">
      <c r="A4" s="4"/>
    </row>
    <row r="5" spans="1:14" ht="12.75">
      <c r="A5" s="71" t="s">
        <v>9</v>
      </c>
      <c r="B5" s="1">
        <v>1037811.81</v>
      </c>
      <c r="C5" s="1">
        <v>1162394.56</v>
      </c>
      <c r="D5" s="1">
        <v>1026618.49</v>
      </c>
      <c r="E5" s="1">
        <v>1021379.62</v>
      </c>
      <c r="F5" s="1">
        <v>990466.72</v>
      </c>
      <c r="G5" s="1">
        <v>1195000.09</v>
      </c>
      <c r="H5" s="1">
        <v>932206.19</v>
      </c>
      <c r="I5" s="1">
        <v>936660.42</v>
      </c>
      <c r="J5" s="1">
        <v>1178009.58</v>
      </c>
      <c r="K5" s="1">
        <v>1051913.01</v>
      </c>
      <c r="L5" s="1">
        <v>1123707.19</v>
      </c>
      <c r="M5" s="1">
        <v>1155835.14</v>
      </c>
      <c r="N5" s="1">
        <f>SUM(B5:M5)</f>
        <v>12812002.82</v>
      </c>
    </row>
    <row r="6" spans="1:14" ht="12.75">
      <c r="A6" s="71" t="s">
        <v>10</v>
      </c>
      <c r="B6" s="1">
        <v>306657.15</v>
      </c>
      <c r="C6" s="1">
        <v>320541.26</v>
      </c>
      <c r="D6" s="1">
        <v>328970.38</v>
      </c>
      <c r="E6" s="1">
        <v>314622.41</v>
      </c>
      <c r="F6" s="1">
        <v>313570.74</v>
      </c>
      <c r="G6" s="1">
        <v>377777.73</v>
      </c>
      <c r="H6" s="1">
        <v>280569.83</v>
      </c>
      <c r="I6" s="1">
        <v>309573.65</v>
      </c>
      <c r="J6" s="1">
        <v>376258.46</v>
      </c>
      <c r="K6" s="1">
        <v>307413.3</v>
      </c>
      <c r="L6" s="1">
        <v>347013.35</v>
      </c>
      <c r="M6" s="1">
        <v>351921.25</v>
      </c>
      <c r="N6" s="1">
        <f>SUM(B6:M6)</f>
        <v>3934889.51</v>
      </c>
    </row>
    <row r="7" spans="1:14" ht="12.75">
      <c r="A7" s="71" t="s">
        <v>11</v>
      </c>
      <c r="B7" s="1">
        <v>40239331.83</v>
      </c>
      <c r="C7" s="1">
        <v>42022329.22</v>
      </c>
      <c r="D7" s="1">
        <v>43260085.050000004</v>
      </c>
      <c r="E7" s="1">
        <v>42900470.72</v>
      </c>
      <c r="F7" s="1">
        <v>42052080.84</v>
      </c>
      <c r="G7" s="1">
        <v>49393897.28</v>
      </c>
      <c r="H7" s="1">
        <v>41085284.57</v>
      </c>
      <c r="I7" s="1">
        <v>39987461.83</v>
      </c>
      <c r="J7" s="1">
        <v>47836626.09</v>
      </c>
      <c r="K7" s="1">
        <v>43216136.08</v>
      </c>
      <c r="L7" s="1">
        <v>45847843.68</v>
      </c>
      <c r="M7" s="1">
        <v>45738378.64</v>
      </c>
      <c r="N7" s="1">
        <f aca="true" t="shared" si="0" ref="N7:N21">SUM(B7:M7)</f>
        <v>523579925.8299999</v>
      </c>
    </row>
    <row r="8" spans="1:14" ht="12.75">
      <c r="A8" s="71" t="s">
        <v>12</v>
      </c>
      <c r="B8" s="1">
        <v>865254.57</v>
      </c>
      <c r="C8" s="1">
        <v>926259.05</v>
      </c>
      <c r="D8" s="1">
        <v>874262.13</v>
      </c>
      <c r="E8" s="1">
        <v>737011.67</v>
      </c>
      <c r="F8" s="1">
        <v>682594.48</v>
      </c>
      <c r="G8" s="1">
        <v>960599.38</v>
      </c>
      <c r="H8" s="1">
        <v>731725.64</v>
      </c>
      <c r="I8" s="1">
        <v>667128.72</v>
      </c>
      <c r="J8" s="1">
        <v>809319.37</v>
      </c>
      <c r="K8" s="1">
        <v>709683.46</v>
      </c>
      <c r="L8" s="1">
        <v>751205.29</v>
      </c>
      <c r="M8" s="1">
        <v>854413.99</v>
      </c>
      <c r="N8" s="1">
        <f t="shared" si="0"/>
        <v>9569457.75</v>
      </c>
    </row>
    <row r="9" spans="1:14" ht="12.75">
      <c r="A9" s="71" t="s">
        <v>13</v>
      </c>
      <c r="B9" s="1">
        <v>1932648.09</v>
      </c>
      <c r="C9" s="1">
        <v>2087635.61</v>
      </c>
      <c r="D9" s="1">
        <v>2042162.79</v>
      </c>
      <c r="E9" s="1">
        <v>2276402.27</v>
      </c>
      <c r="F9" s="1">
        <v>2069073.35</v>
      </c>
      <c r="G9" s="1">
        <v>2025255.77</v>
      </c>
      <c r="H9" s="1">
        <v>1932576.9</v>
      </c>
      <c r="I9" s="1">
        <v>1705056.02</v>
      </c>
      <c r="J9" s="1">
        <v>1919623.68</v>
      </c>
      <c r="K9" s="1">
        <v>1926097.3</v>
      </c>
      <c r="L9" s="1">
        <v>1827756.07</v>
      </c>
      <c r="M9" s="1">
        <v>1672995.63</v>
      </c>
      <c r="N9" s="1">
        <f t="shared" si="0"/>
        <v>23417283.48</v>
      </c>
    </row>
    <row r="10" spans="1:14" ht="12.75">
      <c r="A10" s="71" t="s">
        <v>14</v>
      </c>
      <c r="B10" s="1">
        <v>37374.08</v>
      </c>
      <c r="C10" s="1">
        <v>20790.9</v>
      </c>
      <c r="D10" s="1">
        <v>20395.63</v>
      </c>
      <c r="E10" s="1">
        <v>28084.41</v>
      </c>
      <c r="F10" s="1">
        <v>25570.69</v>
      </c>
      <c r="G10" s="1">
        <v>27069.09</v>
      </c>
      <c r="H10" s="1">
        <v>24926.52</v>
      </c>
      <c r="I10" s="1">
        <v>18207.59</v>
      </c>
      <c r="J10" s="1">
        <v>20370.87</v>
      </c>
      <c r="K10" s="1">
        <v>17001.06</v>
      </c>
      <c r="L10" s="1">
        <v>30658.26</v>
      </c>
      <c r="M10" s="1">
        <v>24244.04</v>
      </c>
      <c r="N10" s="1">
        <f t="shared" si="0"/>
        <v>294693.13999999996</v>
      </c>
    </row>
    <row r="11" spans="1:14" ht="12.75">
      <c r="A11" s="71" t="s">
        <v>15</v>
      </c>
      <c r="B11" s="1">
        <v>607349.54</v>
      </c>
      <c r="C11" s="1">
        <v>423383.16</v>
      </c>
      <c r="D11" s="1">
        <v>330969.23</v>
      </c>
      <c r="E11" s="1">
        <v>480304.13</v>
      </c>
      <c r="F11" s="1">
        <v>451597.22</v>
      </c>
      <c r="G11" s="1">
        <v>414847.16</v>
      </c>
      <c r="H11" s="1">
        <v>360952.06</v>
      </c>
      <c r="I11" s="1">
        <v>396851.53</v>
      </c>
      <c r="J11" s="1">
        <v>498968.82</v>
      </c>
      <c r="K11" s="1">
        <v>432380.21</v>
      </c>
      <c r="L11" s="1">
        <v>347119.74</v>
      </c>
      <c r="M11" s="1">
        <v>434089.74</v>
      </c>
      <c r="N11" s="1">
        <f t="shared" si="0"/>
        <v>5178812.540000001</v>
      </c>
    </row>
    <row r="12" spans="1:14" ht="12.75">
      <c r="A12" s="71" t="s">
        <v>16</v>
      </c>
      <c r="B12" s="1">
        <v>1070444.02</v>
      </c>
      <c r="C12" s="1">
        <v>1041214.19</v>
      </c>
      <c r="D12" s="1">
        <v>940102.78</v>
      </c>
      <c r="E12" s="1">
        <v>1027308.21</v>
      </c>
      <c r="F12" s="1">
        <v>991125.39</v>
      </c>
      <c r="G12" s="1">
        <v>1136912.91</v>
      </c>
      <c r="H12" s="1">
        <v>1060678.42</v>
      </c>
      <c r="I12" s="1">
        <v>1045019.31</v>
      </c>
      <c r="J12" s="1">
        <v>1225070.8</v>
      </c>
      <c r="K12" s="1">
        <v>1285197.2</v>
      </c>
      <c r="L12" s="1">
        <v>1529210.8</v>
      </c>
      <c r="M12" s="1">
        <v>948897.84</v>
      </c>
      <c r="N12" s="1">
        <f t="shared" si="0"/>
        <v>13301181.870000001</v>
      </c>
    </row>
    <row r="13" spans="1:14" ht="12.75">
      <c r="A13" s="71" t="s">
        <v>17</v>
      </c>
      <c r="B13" s="1">
        <v>476936.23</v>
      </c>
      <c r="C13" s="1">
        <v>548725.69</v>
      </c>
      <c r="D13" s="1">
        <v>399709.4</v>
      </c>
      <c r="E13" s="1">
        <v>624466.78</v>
      </c>
      <c r="F13" s="1">
        <v>714544.88</v>
      </c>
      <c r="G13" s="1">
        <v>501635.25</v>
      </c>
      <c r="H13" s="1">
        <v>410173.33</v>
      </c>
      <c r="I13" s="1">
        <v>486337.34</v>
      </c>
      <c r="J13" s="1">
        <v>609276.88</v>
      </c>
      <c r="K13" s="1">
        <v>777045.28</v>
      </c>
      <c r="L13" s="1">
        <v>511105.87</v>
      </c>
      <c r="M13" s="1">
        <v>658294.59</v>
      </c>
      <c r="N13" s="1">
        <f t="shared" si="0"/>
        <v>6718251.5200000005</v>
      </c>
    </row>
    <row r="14" spans="1:14" ht="12.75">
      <c r="A14" s="71" t="s">
        <v>18</v>
      </c>
      <c r="B14" s="1">
        <v>29072.25</v>
      </c>
      <c r="C14" s="1">
        <v>30201.55</v>
      </c>
      <c r="D14" s="1">
        <v>33634.31</v>
      </c>
      <c r="E14" s="1">
        <v>38439.8</v>
      </c>
      <c r="F14" s="1">
        <v>24985.6</v>
      </c>
      <c r="G14" s="1">
        <v>33404.87</v>
      </c>
      <c r="H14" s="1">
        <v>12921.85</v>
      </c>
      <c r="I14" s="1">
        <v>29020.51</v>
      </c>
      <c r="J14" s="1">
        <v>28446.74</v>
      </c>
      <c r="K14" s="1">
        <v>26060.69</v>
      </c>
      <c r="L14" s="1">
        <v>34939.43</v>
      </c>
      <c r="M14" s="1">
        <v>29299.8</v>
      </c>
      <c r="N14" s="1">
        <f t="shared" si="0"/>
        <v>350427.39999999997</v>
      </c>
    </row>
    <row r="15" spans="1:14" ht="12.75">
      <c r="A15" s="71" t="s">
        <v>19</v>
      </c>
      <c r="B15" s="1">
        <v>423932.11</v>
      </c>
      <c r="C15" s="1">
        <v>473808.41</v>
      </c>
      <c r="D15" s="1">
        <v>452740.97</v>
      </c>
      <c r="E15" s="1">
        <v>424407.13</v>
      </c>
      <c r="F15" s="1">
        <v>433952.93</v>
      </c>
      <c r="G15" s="1">
        <v>498973.58</v>
      </c>
      <c r="H15" s="1">
        <v>361776.61</v>
      </c>
      <c r="I15" s="1">
        <v>355814.12</v>
      </c>
      <c r="J15" s="1">
        <v>419089.5</v>
      </c>
      <c r="K15" s="1">
        <v>427664.2</v>
      </c>
      <c r="L15" s="1">
        <v>498416.9</v>
      </c>
      <c r="M15" s="1">
        <v>486250.79</v>
      </c>
      <c r="N15" s="1">
        <f t="shared" si="0"/>
        <v>5256827.250000001</v>
      </c>
    </row>
    <row r="16" spans="1:14" ht="12.75">
      <c r="A16" s="71" t="s">
        <v>20</v>
      </c>
      <c r="B16" s="1">
        <v>73113.23</v>
      </c>
      <c r="C16" s="1">
        <v>60186.33</v>
      </c>
      <c r="D16" s="1">
        <v>57988.73</v>
      </c>
      <c r="E16" s="1">
        <v>61196.23</v>
      </c>
      <c r="F16" s="1">
        <v>68141.44</v>
      </c>
      <c r="G16" s="1">
        <v>79453.56</v>
      </c>
      <c r="H16" s="1">
        <v>58860.15</v>
      </c>
      <c r="I16" s="1">
        <v>62687.73</v>
      </c>
      <c r="J16" s="1">
        <v>67575.16</v>
      </c>
      <c r="K16" s="1">
        <v>68770.52</v>
      </c>
      <c r="L16" s="1">
        <v>66237.05</v>
      </c>
      <c r="M16" s="1">
        <v>60420.38</v>
      </c>
      <c r="N16" s="1">
        <f t="shared" si="0"/>
        <v>784630.5100000001</v>
      </c>
    </row>
    <row r="17" spans="1:14" ht="12.75">
      <c r="A17" s="71" t="s">
        <v>21</v>
      </c>
      <c r="B17" s="1">
        <v>606783.21</v>
      </c>
      <c r="C17" s="1">
        <v>622425.09</v>
      </c>
      <c r="D17" s="1">
        <v>675971.07</v>
      </c>
      <c r="E17" s="1">
        <v>645022.73</v>
      </c>
      <c r="F17" s="1">
        <v>665197.75</v>
      </c>
      <c r="G17" s="1">
        <v>938481.74</v>
      </c>
      <c r="H17" s="1">
        <v>617012.84</v>
      </c>
      <c r="I17" s="1">
        <v>615987.78</v>
      </c>
      <c r="J17" s="1">
        <v>711228.41</v>
      </c>
      <c r="K17" s="1">
        <v>658679.15</v>
      </c>
      <c r="L17" s="1">
        <v>692137.63</v>
      </c>
      <c r="M17" s="1">
        <v>754365.36</v>
      </c>
      <c r="N17" s="1">
        <f t="shared" si="0"/>
        <v>8203292.760000001</v>
      </c>
    </row>
    <row r="18" spans="1:14" ht="12.75">
      <c r="A18" s="71" t="s">
        <v>22</v>
      </c>
      <c r="B18" s="1">
        <v>99898.69</v>
      </c>
      <c r="C18" s="1">
        <v>127574.65</v>
      </c>
      <c r="D18" s="1">
        <v>141880.09</v>
      </c>
      <c r="E18" s="1">
        <v>95898.8</v>
      </c>
      <c r="F18" s="1">
        <v>88000.4</v>
      </c>
      <c r="G18" s="1">
        <v>96971.26</v>
      </c>
      <c r="H18" s="1">
        <v>79984.24</v>
      </c>
      <c r="I18" s="1">
        <v>86530.32</v>
      </c>
      <c r="J18" s="1">
        <v>92072.2</v>
      </c>
      <c r="K18" s="1">
        <v>96592.8</v>
      </c>
      <c r="L18" s="1">
        <v>131527.57</v>
      </c>
      <c r="M18" s="1">
        <v>147541.53</v>
      </c>
      <c r="N18" s="1">
        <f t="shared" si="0"/>
        <v>1284472.55</v>
      </c>
    </row>
    <row r="19" spans="1:14" ht="12.75">
      <c r="A19" s="71" t="s">
        <v>23</v>
      </c>
      <c r="B19" s="1">
        <v>86333.33</v>
      </c>
      <c r="C19" s="13">
        <v>99489.8</v>
      </c>
      <c r="D19" s="1">
        <v>98041.52</v>
      </c>
      <c r="E19" s="1">
        <v>74235.42</v>
      </c>
      <c r="F19" s="1">
        <v>76119.02</v>
      </c>
      <c r="G19" s="1">
        <v>128537.97</v>
      </c>
      <c r="H19" s="1">
        <v>66426.93</v>
      </c>
      <c r="I19" s="1">
        <v>47348.06</v>
      </c>
      <c r="J19" s="1">
        <v>89665.96</v>
      </c>
      <c r="K19" s="1">
        <v>115478.63</v>
      </c>
      <c r="L19" s="1">
        <v>103785.78</v>
      </c>
      <c r="M19" s="1">
        <v>127841.54</v>
      </c>
      <c r="N19" s="1">
        <f t="shared" si="0"/>
        <v>1113303.96</v>
      </c>
    </row>
    <row r="20" spans="1:14" ht="12.75">
      <c r="A20" s="71" t="s">
        <v>24</v>
      </c>
      <c r="B20" s="1">
        <v>7191601.0600000005</v>
      </c>
      <c r="C20" s="62">
        <v>7773248.37</v>
      </c>
      <c r="D20" s="1">
        <v>7484199.029999999</v>
      </c>
      <c r="E20" s="1">
        <v>6976863.890000001</v>
      </c>
      <c r="F20" s="1">
        <v>6818680.24</v>
      </c>
      <c r="G20" s="1">
        <v>8459743.57</v>
      </c>
      <c r="H20" s="1">
        <v>6480240.62</v>
      </c>
      <c r="I20" s="1">
        <v>6457994.54</v>
      </c>
      <c r="J20" s="1">
        <v>7649087.72</v>
      </c>
      <c r="K20" s="1">
        <v>7141268.550000001</v>
      </c>
      <c r="L20" s="1">
        <v>7641839.47</v>
      </c>
      <c r="M20" s="1">
        <v>7918544.9399999995</v>
      </c>
      <c r="N20" s="1">
        <f t="shared" si="0"/>
        <v>87993312</v>
      </c>
    </row>
    <row r="21" spans="1:14" ht="13.5" thickBot="1">
      <c r="A21" s="71" t="s">
        <v>25</v>
      </c>
      <c r="B21" s="59">
        <v>314673.36</v>
      </c>
      <c r="C21" s="59">
        <v>345550.02</v>
      </c>
      <c r="D21" s="59">
        <v>586233.88</v>
      </c>
      <c r="E21" s="59">
        <v>324530.75</v>
      </c>
      <c r="F21" s="59">
        <v>288974.36</v>
      </c>
      <c r="G21" s="59">
        <v>320902.29</v>
      </c>
      <c r="H21" s="59">
        <v>256076.33</v>
      </c>
      <c r="I21" s="59">
        <v>290895.23</v>
      </c>
      <c r="J21" s="59">
        <v>290472.46</v>
      </c>
      <c r="K21" s="59">
        <v>264291.12</v>
      </c>
      <c r="L21" s="59">
        <v>344766.4</v>
      </c>
      <c r="M21" s="59">
        <v>288689.35</v>
      </c>
      <c r="N21" s="59">
        <f t="shared" si="0"/>
        <v>3916055.5500000003</v>
      </c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t="s">
        <v>8</v>
      </c>
      <c r="B23" s="1">
        <f>SUM(B5:B22)</f>
        <v>55399214.559999995</v>
      </c>
      <c r="C23" s="1">
        <f>SUM(C5:C22)</f>
        <v>58085757.85999998</v>
      </c>
      <c r="D23" s="1">
        <f aca="true" t="shared" si="1" ref="D23:K23">SUM(D5:D22)</f>
        <v>58753965.48000001</v>
      </c>
      <c r="E23" s="1">
        <f t="shared" si="1"/>
        <v>58050644.97</v>
      </c>
      <c r="F23" s="1">
        <f>SUM(F5:F22)</f>
        <v>56754676.050000004</v>
      </c>
      <c r="G23" s="1">
        <f t="shared" si="1"/>
        <v>66589463.5</v>
      </c>
      <c r="H23" s="1">
        <f t="shared" si="1"/>
        <v>54752393.03000001</v>
      </c>
      <c r="I23" s="1">
        <f t="shared" si="1"/>
        <v>53498574.7</v>
      </c>
      <c r="J23" s="1">
        <f t="shared" si="1"/>
        <v>63821162.699999996</v>
      </c>
      <c r="K23" s="1">
        <f t="shared" si="1"/>
        <v>58521672.56000001</v>
      </c>
      <c r="L23" s="1">
        <f>SUM(L5:L22)</f>
        <v>61829270.47999999</v>
      </c>
      <c r="M23" s="1">
        <f>SUM(M5:M22)</f>
        <v>61652024.55000001</v>
      </c>
      <c r="N23" s="1">
        <f>SUM(N5:N22)</f>
        <v>707708820.4399998</v>
      </c>
    </row>
    <row r="24" spans="1:14" ht="12.75">
      <c r="A24" t="s">
        <v>242</v>
      </c>
      <c r="B24" s="1">
        <v>5676684.51</v>
      </c>
      <c r="C24" s="1">
        <v>5307358.53</v>
      </c>
      <c r="D24" s="1">
        <v>5575463.64</v>
      </c>
      <c r="E24" s="1">
        <v>5299675.64</v>
      </c>
      <c r="F24" s="1">
        <v>5927047.33</v>
      </c>
      <c r="G24" s="1">
        <v>6509719.76</v>
      </c>
      <c r="H24" s="1">
        <v>5025673.06</v>
      </c>
      <c r="I24" s="4">
        <v>4728376.6</v>
      </c>
      <c r="J24" s="1">
        <v>6247088.23</v>
      </c>
      <c r="K24" s="1">
        <v>5583375.72</v>
      </c>
      <c r="L24" s="1">
        <v>5779067.25</v>
      </c>
      <c r="M24" s="1">
        <v>6087838.01</v>
      </c>
      <c r="N24" s="1">
        <f>SUM(B24:M24)</f>
        <v>67747368.28</v>
      </c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4.00390625" style="0" bestFit="1" customWidth="1"/>
    <col min="3" max="3" width="13.8515625" style="0" bestFit="1" customWidth="1"/>
    <col min="4" max="4" width="14.00390625" style="0" bestFit="1" customWidth="1"/>
    <col min="5" max="6" width="13.8515625" style="0" bestFit="1" customWidth="1"/>
    <col min="7" max="7" width="14.00390625" style="0" bestFit="1" customWidth="1"/>
    <col min="8" max="9" width="13.8515625" style="0" bestFit="1" customWidth="1"/>
    <col min="10" max="13" width="14.00390625" style="0" bestFit="1" customWidth="1"/>
    <col min="14" max="14" width="13.57421875" style="0" customWidth="1"/>
  </cols>
  <sheetData>
    <row r="2" ht="20.25">
      <c r="A2" s="21" t="s">
        <v>263</v>
      </c>
    </row>
    <row r="3" ht="12.75">
      <c r="N3" s="83" t="s">
        <v>250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83"/>
    </row>
    <row r="6" spans="1:14" ht="12.75">
      <c r="A6" t="s">
        <v>9</v>
      </c>
      <c r="B6" s="15">
        <v>88210.96</v>
      </c>
      <c r="C6" s="1">
        <v>68562.93</v>
      </c>
      <c r="D6" s="15">
        <v>58063.13</v>
      </c>
      <c r="E6" s="1">
        <v>55322.19</v>
      </c>
      <c r="F6" s="15">
        <v>61912.95</v>
      </c>
      <c r="G6" s="15">
        <v>85821.28</v>
      </c>
      <c r="H6" s="15">
        <v>100977.01</v>
      </c>
      <c r="I6" s="15">
        <v>52157.74</v>
      </c>
      <c r="J6" s="1">
        <v>69750.57</v>
      </c>
      <c r="K6" s="15">
        <v>63970.48</v>
      </c>
      <c r="L6" s="15">
        <v>82638.4</v>
      </c>
      <c r="M6" s="15">
        <v>74744.36</v>
      </c>
      <c r="N6" s="15">
        <f>SUM(B6:M6)</f>
        <v>862132</v>
      </c>
    </row>
    <row r="7" spans="1:14" ht="12.75">
      <c r="A7" t="s">
        <v>10</v>
      </c>
      <c r="B7" s="15">
        <v>47633.36</v>
      </c>
      <c r="C7" s="1">
        <v>440784.99</v>
      </c>
      <c r="D7" s="15">
        <v>341144.5</v>
      </c>
      <c r="E7" s="1">
        <v>28763.02</v>
      </c>
      <c r="F7" s="15">
        <v>31814.27</v>
      </c>
      <c r="G7" s="15">
        <v>70145.23</v>
      </c>
      <c r="H7" s="15">
        <v>32960.88</v>
      </c>
      <c r="I7" s="15">
        <v>30778.85</v>
      </c>
      <c r="J7" s="1">
        <v>48673.01</v>
      </c>
      <c r="K7" s="15">
        <v>41573.18</v>
      </c>
      <c r="L7" s="15">
        <v>54593.23</v>
      </c>
      <c r="M7" s="15">
        <v>34752.57</v>
      </c>
      <c r="N7" s="15">
        <f aca="true" t="shared" si="0" ref="N7:N22">SUM(B7:M7)</f>
        <v>1203617.0899999999</v>
      </c>
    </row>
    <row r="8" spans="1:14" ht="12.75">
      <c r="A8" t="s">
        <v>11</v>
      </c>
      <c r="B8" s="15">
        <v>3705838.9</v>
      </c>
      <c r="C8" s="1">
        <v>3202537.52</v>
      </c>
      <c r="D8" s="15">
        <v>3582259.63</v>
      </c>
      <c r="E8" s="1">
        <v>3214843.02</v>
      </c>
      <c r="F8" s="15">
        <v>3226584.38</v>
      </c>
      <c r="G8" s="15">
        <v>4402300.19</v>
      </c>
      <c r="H8" s="15">
        <v>3226063.55</v>
      </c>
      <c r="I8" s="15">
        <v>2903180.12</v>
      </c>
      <c r="J8" s="1">
        <v>4097123.49</v>
      </c>
      <c r="K8" s="15">
        <v>3644912.3</v>
      </c>
      <c r="L8" s="15">
        <v>3725928.75</v>
      </c>
      <c r="M8" s="15">
        <v>3844165.27</v>
      </c>
      <c r="N8" s="15">
        <f t="shared" si="0"/>
        <v>42775737.120000005</v>
      </c>
    </row>
    <row r="9" spans="1:14" ht="12.75">
      <c r="A9" t="s">
        <v>12</v>
      </c>
      <c r="B9" s="15">
        <v>58896.73</v>
      </c>
      <c r="C9" s="1">
        <v>52599.82</v>
      </c>
      <c r="D9" s="15">
        <v>81943.39</v>
      </c>
      <c r="E9" s="1">
        <v>58999.18</v>
      </c>
      <c r="F9" s="15">
        <v>60538.78</v>
      </c>
      <c r="G9" s="15">
        <v>91003.67</v>
      </c>
      <c r="H9" s="15">
        <v>124762.08</v>
      </c>
      <c r="I9" s="15">
        <v>60786.15</v>
      </c>
      <c r="J9" s="1">
        <v>56787</v>
      </c>
      <c r="K9" s="15">
        <v>59125.23</v>
      </c>
      <c r="L9" s="15">
        <v>65894.83</v>
      </c>
      <c r="M9" s="15">
        <v>65722.15</v>
      </c>
      <c r="N9" s="15">
        <f t="shared" si="0"/>
        <v>837059.01</v>
      </c>
    </row>
    <row r="10" spans="1:14" ht="12.75">
      <c r="A10" t="s">
        <v>13</v>
      </c>
      <c r="B10" s="15">
        <v>302674.88</v>
      </c>
      <c r="C10" s="1">
        <v>357644.99</v>
      </c>
      <c r="D10" s="15">
        <v>385882.94</v>
      </c>
      <c r="E10" s="1">
        <v>419603.27</v>
      </c>
      <c r="F10" s="15">
        <v>403873.86</v>
      </c>
      <c r="G10" s="15">
        <v>353217.15</v>
      </c>
      <c r="H10" s="15">
        <v>315585.88</v>
      </c>
      <c r="I10" s="15">
        <v>320358.59</v>
      </c>
      <c r="J10" s="1">
        <v>359033.04</v>
      </c>
      <c r="K10" s="15">
        <v>376410.58</v>
      </c>
      <c r="L10" s="15">
        <v>421368.42</v>
      </c>
      <c r="M10" s="15">
        <v>334689.37</v>
      </c>
      <c r="N10" s="15">
        <f t="shared" si="0"/>
        <v>4350342.97</v>
      </c>
    </row>
    <row r="11" spans="1:14" ht="12.75">
      <c r="A11" t="s">
        <v>14</v>
      </c>
      <c r="B11" s="15">
        <v>5065.77</v>
      </c>
      <c r="C11" s="1">
        <v>1483.34</v>
      </c>
      <c r="D11" s="15">
        <v>7873.82</v>
      </c>
      <c r="E11" s="1">
        <v>-929.34</v>
      </c>
      <c r="F11" s="15">
        <v>3953.68</v>
      </c>
      <c r="G11" s="15">
        <v>2601.24</v>
      </c>
      <c r="H11" s="15">
        <v>4079.5</v>
      </c>
      <c r="I11" s="15">
        <v>1480.9</v>
      </c>
      <c r="J11" s="1">
        <v>8872.77</v>
      </c>
      <c r="K11" s="15">
        <v>4376.4</v>
      </c>
      <c r="L11" s="15">
        <v>1745.66</v>
      </c>
      <c r="M11" s="15">
        <v>11237.33</v>
      </c>
      <c r="N11" s="15">
        <f t="shared" si="0"/>
        <v>51841.070000000014</v>
      </c>
    </row>
    <row r="12" spans="1:14" ht="12.75">
      <c r="A12" t="s">
        <v>15</v>
      </c>
      <c r="B12" s="15">
        <v>102179.14</v>
      </c>
      <c r="C12" s="1">
        <v>106025.72</v>
      </c>
      <c r="D12" s="15">
        <v>64697.23</v>
      </c>
      <c r="E12" s="1">
        <v>97613.42</v>
      </c>
      <c r="F12" s="15">
        <v>94132.61</v>
      </c>
      <c r="G12" s="15">
        <v>95904.81</v>
      </c>
      <c r="H12" s="15">
        <v>127565.94</v>
      </c>
      <c r="I12" s="15">
        <v>116359</v>
      </c>
      <c r="J12" s="1">
        <v>159605.86</v>
      </c>
      <c r="K12" s="15">
        <v>113892.38</v>
      </c>
      <c r="L12" s="15">
        <v>121153.04</v>
      </c>
      <c r="M12" s="15">
        <v>103463.48</v>
      </c>
      <c r="N12" s="15">
        <f t="shared" si="0"/>
        <v>1302592.63</v>
      </c>
    </row>
    <row r="13" spans="1:14" ht="12.75">
      <c r="A13" t="s">
        <v>16</v>
      </c>
      <c r="B13" s="15">
        <v>149756.85</v>
      </c>
      <c r="C13" s="1">
        <v>279764.12</v>
      </c>
      <c r="D13" s="15">
        <v>104810.03</v>
      </c>
      <c r="E13" s="1">
        <v>105228.62</v>
      </c>
      <c r="F13" s="15">
        <v>913788.06</v>
      </c>
      <c r="G13" s="15">
        <v>168367.37</v>
      </c>
      <c r="H13" s="15">
        <v>90172.22</v>
      </c>
      <c r="I13" s="15">
        <v>117753.96</v>
      </c>
      <c r="J13" s="1">
        <v>144771.48</v>
      </c>
      <c r="K13" s="15">
        <v>150768.32</v>
      </c>
      <c r="L13" s="15">
        <v>166211.83</v>
      </c>
      <c r="M13" s="15">
        <v>159499.03</v>
      </c>
      <c r="N13" s="15">
        <f t="shared" si="0"/>
        <v>2550891.89</v>
      </c>
    </row>
    <row r="14" spans="1:14" ht="12.75">
      <c r="A14" t="s">
        <v>17</v>
      </c>
      <c r="B14" s="15">
        <v>62212.02</v>
      </c>
      <c r="C14" s="1">
        <v>99040.06</v>
      </c>
      <c r="D14" s="15">
        <v>81141.22</v>
      </c>
      <c r="E14" s="1">
        <v>75144.43</v>
      </c>
      <c r="F14" s="15">
        <v>81383.7</v>
      </c>
      <c r="G14" s="15">
        <v>84474.33</v>
      </c>
      <c r="H14" s="15">
        <v>72648.13</v>
      </c>
      <c r="I14" s="15">
        <v>94554.99</v>
      </c>
      <c r="J14" s="1">
        <v>103761.99</v>
      </c>
      <c r="K14" s="15">
        <v>131490.04</v>
      </c>
      <c r="L14" s="15">
        <v>12540.55</v>
      </c>
      <c r="M14" s="15">
        <v>71527.07</v>
      </c>
      <c r="N14" s="15">
        <f t="shared" si="0"/>
        <v>969918.53</v>
      </c>
    </row>
    <row r="15" spans="1:14" ht="12.75">
      <c r="A15" t="s">
        <v>18</v>
      </c>
      <c r="B15" s="15">
        <v>7601.29</v>
      </c>
      <c r="C15" s="1">
        <v>11817.49</v>
      </c>
      <c r="D15" s="15">
        <v>8917.57</v>
      </c>
      <c r="E15" s="1">
        <v>9909.67</v>
      </c>
      <c r="F15" s="15">
        <v>9209.92</v>
      </c>
      <c r="G15" s="15">
        <v>9779.42</v>
      </c>
      <c r="H15" s="15">
        <v>16171.55</v>
      </c>
      <c r="I15" s="15">
        <v>4967.84</v>
      </c>
      <c r="J15" s="1">
        <v>12023.51</v>
      </c>
      <c r="K15" s="15">
        <v>16724.73</v>
      </c>
      <c r="L15" s="15">
        <v>11561.49</v>
      </c>
      <c r="M15" s="15">
        <v>14040.57</v>
      </c>
      <c r="N15" s="15">
        <f t="shared" si="0"/>
        <v>132725.05</v>
      </c>
    </row>
    <row r="16" spans="1:14" ht="12.75">
      <c r="A16" t="s">
        <v>19</v>
      </c>
      <c r="B16" s="15">
        <v>32722.3</v>
      </c>
      <c r="C16" s="1">
        <v>-360242.69</v>
      </c>
      <c r="D16" s="15">
        <v>-237670.61</v>
      </c>
      <c r="E16" s="1">
        <v>57620.54</v>
      </c>
      <c r="F16" s="15">
        <v>40078.32</v>
      </c>
      <c r="G16" s="15">
        <v>48024.7</v>
      </c>
      <c r="H16" s="15">
        <v>31421.51</v>
      </c>
      <c r="I16" s="15">
        <v>39676.29</v>
      </c>
      <c r="J16" s="1">
        <v>42230.25</v>
      </c>
      <c r="K16" s="15">
        <v>40030.47</v>
      </c>
      <c r="L16" s="15">
        <v>54279.09</v>
      </c>
      <c r="M16" s="15">
        <v>82463.78</v>
      </c>
      <c r="N16" s="15">
        <f t="shared" si="0"/>
        <v>-129366.05000000005</v>
      </c>
    </row>
    <row r="17" spans="1:14" ht="12.75">
      <c r="A17" t="s">
        <v>20</v>
      </c>
      <c r="B17" s="15">
        <v>4532.49</v>
      </c>
      <c r="C17" s="1">
        <v>18529.78</v>
      </c>
      <c r="D17" s="15">
        <v>11001.63</v>
      </c>
      <c r="E17" s="1">
        <v>33288.02</v>
      </c>
      <c r="F17" s="15">
        <v>7206.54</v>
      </c>
      <c r="G17" s="15">
        <v>14089.52</v>
      </c>
      <c r="H17" s="15">
        <v>35435.9</v>
      </c>
      <c r="I17" s="15">
        <v>11478.98</v>
      </c>
      <c r="J17" s="1">
        <v>12914.16</v>
      </c>
      <c r="K17" s="15">
        <v>12396.03</v>
      </c>
      <c r="L17" s="15">
        <v>12611.44</v>
      </c>
      <c r="M17" s="15">
        <v>14491.47</v>
      </c>
      <c r="N17" s="15">
        <f t="shared" si="0"/>
        <v>187975.96</v>
      </c>
    </row>
    <row r="18" spans="1:14" ht="12.75">
      <c r="A18" t="s">
        <v>21</v>
      </c>
      <c r="B18" s="15">
        <v>74329</v>
      </c>
      <c r="C18" s="1">
        <v>70443.01</v>
      </c>
      <c r="D18" s="15">
        <v>54465.89</v>
      </c>
      <c r="E18" s="1">
        <v>72376.24</v>
      </c>
      <c r="F18" s="15">
        <v>43042.43</v>
      </c>
      <c r="G18" s="15">
        <v>65054.66</v>
      </c>
      <c r="H18" s="15">
        <v>43156.51</v>
      </c>
      <c r="I18" s="15">
        <v>45400.64</v>
      </c>
      <c r="J18" s="1">
        <v>61042.5</v>
      </c>
      <c r="K18" s="15">
        <v>71635.03</v>
      </c>
      <c r="L18" s="15">
        <v>65736.39</v>
      </c>
      <c r="M18" s="15">
        <v>100866.51</v>
      </c>
      <c r="N18" s="15">
        <f t="shared" si="0"/>
        <v>767548.81</v>
      </c>
    </row>
    <row r="19" spans="1:14" ht="12.75">
      <c r="A19" t="s">
        <v>22</v>
      </c>
      <c r="B19" s="15">
        <v>46580.14</v>
      </c>
      <c r="C19" s="1">
        <v>28047.96</v>
      </c>
      <c r="D19" s="15">
        <v>18691.26</v>
      </c>
      <c r="E19" s="1">
        <v>33816.51</v>
      </c>
      <c r="F19" s="15">
        <v>26710.43</v>
      </c>
      <c r="G19" s="15">
        <v>21842.63</v>
      </c>
      <c r="H19" s="15">
        <v>29034.36</v>
      </c>
      <c r="I19" s="15">
        <v>45253.94</v>
      </c>
      <c r="J19" s="1">
        <v>37007.25</v>
      </c>
      <c r="K19" s="15">
        <v>51324.92</v>
      </c>
      <c r="L19" s="15">
        <v>38295.77</v>
      </c>
      <c r="M19" s="15">
        <v>24005.49</v>
      </c>
      <c r="N19" s="15">
        <f t="shared" si="0"/>
        <v>400610.66</v>
      </c>
    </row>
    <row r="20" spans="1:14" ht="12.75">
      <c r="A20" t="s">
        <v>23</v>
      </c>
      <c r="B20" s="15">
        <v>11437.86</v>
      </c>
      <c r="C20" s="13">
        <v>6438.48</v>
      </c>
      <c r="D20" s="15">
        <v>31461.04</v>
      </c>
      <c r="E20" s="1">
        <v>8338.62</v>
      </c>
      <c r="F20" s="15">
        <v>8290.11</v>
      </c>
      <c r="G20" s="15">
        <v>7999.98</v>
      </c>
      <c r="H20" s="15">
        <v>7523.58</v>
      </c>
      <c r="I20" s="15">
        <v>35102.76</v>
      </c>
      <c r="J20" s="1">
        <v>59928.14</v>
      </c>
      <c r="K20" s="15">
        <v>28608.26</v>
      </c>
      <c r="L20" s="15">
        <v>13619.17</v>
      </c>
      <c r="M20" s="15">
        <v>20360.99</v>
      </c>
      <c r="N20" s="15">
        <f t="shared" si="0"/>
        <v>239108.99000000002</v>
      </c>
    </row>
    <row r="21" spans="1:14" ht="12.75">
      <c r="A21" t="s">
        <v>24</v>
      </c>
      <c r="B21" s="15">
        <v>922801.36</v>
      </c>
      <c r="C21" s="62">
        <v>882698.18</v>
      </c>
      <c r="D21" s="15">
        <v>927747.7</v>
      </c>
      <c r="E21" s="1">
        <v>985922.96</v>
      </c>
      <c r="F21" s="15">
        <v>870502.42</v>
      </c>
      <c r="G21" s="15">
        <v>941898.01</v>
      </c>
      <c r="H21" s="15">
        <v>725100.32</v>
      </c>
      <c r="I21" s="15">
        <v>820070.15</v>
      </c>
      <c r="J21" s="1">
        <v>906884.22</v>
      </c>
      <c r="K21" s="15">
        <v>735144.12</v>
      </c>
      <c r="L21" s="15">
        <v>866124.12</v>
      </c>
      <c r="M21" s="15">
        <v>891090.47</v>
      </c>
      <c r="N21" s="15">
        <f t="shared" si="0"/>
        <v>10475984.03</v>
      </c>
    </row>
    <row r="22" spans="1:14" ht="13.5" thickBot="1">
      <c r="A22" t="s">
        <v>25</v>
      </c>
      <c r="B22" s="68">
        <v>54211.46</v>
      </c>
      <c r="C22" s="59">
        <v>41182.83</v>
      </c>
      <c r="D22" s="68">
        <v>53033.27</v>
      </c>
      <c r="E22" s="59">
        <v>43815.27</v>
      </c>
      <c r="F22" s="34">
        <v>44024.87</v>
      </c>
      <c r="G22" s="34">
        <v>47195.57</v>
      </c>
      <c r="H22" s="34">
        <v>43014.14</v>
      </c>
      <c r="I22" s="34">
        <v>29015.7</v>
      </c>
      <c r="J22" s="34">
        <v>66678.99</v>
      </c>
      <c r="K22" s="34">
        <v>40993.25</v>
      </c>
      <c r="L22" s="34">
        <v>64765.07</v>
      </c>
      <c r="M22" s="34">
        <v>240718.1</v>
      </c>
      <c r="N22" s="34">
        <f t="shared" si="0"/>
        <v>768648.5199999999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5">
        <f>SUM(B6:B23)</f>
        <v>5676684.509999999</v>
      </c>
      <c r="C24" s="15">
        <f>SUM(C6:C23)</f>
        <v>5307358.529999999</v>
      </c>
      <c r="D24" s="15">
        <f>SUM(D6:D23)</f>
        <v>5575463.64</v>
      </c>
      <c r="E24" s="15">
        <f aca="true" t="shared" si="1" ref="E24:N24">SUM(E6:E23)</f>
        <v>5299675.64</v>
      </c>
      <c r="F24" s="15">
        <f t="shared" si="1"/>
        <v>5927047.33</v>
      </c>
      <c r="G24" s="15">
        <f t="shared" si="1"/>
        <v>6509719.760000001</v>
      </c>
      <c r="H24" s="15">
        <f t="shared" si="1"/>
        <v>5025673.06</v>
      </c>
      <c r="I24" s="15">
        <f t="shared" si="1"/>
        <v>4728376.6</v>
      </c>
      <c r="J24" s="15">
        <f t="shared" si="1"/>
        <v>6247088.23</v>
      </c>
      <c r="K24" s="15">
        <f t="shared" si="1"/>
        <v>5583375.720000001</v>
      </c>
      <c r="L24" s="15">
        <f t="shared" si="1"/>
        <v>5779067.25</v>
      </c>
      <c r="M24" s="15">
        <f t="shared" si="1"/>
        <v>6087838.010000001</v>
      </c>
      <c r="N24" s="15">
        <f t="shared" si="1"/>
        <v>67747368.28000002</v>
      </c>
    </row>
    <row r="25" spans="2:14" ht="12.75">
      <c r="B25" s="15"/>
      <c r="D25" s="15"/>
      <c r="E25" s="15"/>
      <c r="F25" s="15"/>
      <c r="G25" s="15"/>
      <c r="H25" s="15"/>
      <c r="I25" s="15"/>
      <c r="M25" s="15"/>
      <c r="N25" s="15"/>
    </row>
    <row r="26" ht="12.75">
      <c r="N26" s="1"/>
    </row>
    <row r="38" ht="12.75">
      <c r="A38" t="str">
        <f ca="1">CELL("filename")</f>
        <v>S:\Div - Adm Svc\Distribution &amp; Statistics\Distributions\WEB\CTX Prior years\[Consolidated_Tax_13.xls]CTX DISTRIBUTION</v>
      </c>
    </row>
  </sheetData>
  <sheetProtection/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4.00390625" style="0" bestFit="1" customWidth="1"/>
    <col min="3" max="10" width="13.8515625" style="0" bestFit="1" customWidth="1"/>
    <col min="11" max="12" width="14.00390625" style="0" bestFit="1" customWidth="1"/>
    <col min="13" max="13" width="13.57421875" style="0" customWidth="1"/>
    <col min="14" max="14" width="16.00390625" style="0" bestFit="1" customWidth="1"/>
  </cols>
  <sheetData>
    <row r="2" ht="20.25">
      <c r="A2" s="77" t="s">
        <v>253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324247.08</v>
      </c>
      <c r="C6" s="1">
        <v>356740.17</v>
      </c>
      <c r="D6" s="1">
        <v>320396.39</v>
      </c>
      <c r="E6" s="15">
        <v>317464.26</v>
      </c>
      <c r="F6" s="15">
        <v>312435.85</v>
      </c>
      <c r="G6" s="15">
        <v>373188.42</v>
      </c>
      <c r="H6" s="1">
        <v>290832.18</v>
      </c>
      <c r="I6" s="15">
        <v>290431.07</v>
      </c>
      <c r="J6" s="15">
        <v>366896.53</v>
      </c>
      <c r="K6" s="1">
        <v>327653.4</v>
      </c>
      <c r="L6" s="15">
        <v>346673.99</v>
      </c>
      <c r="M6" s="15">
        <v>359087.95</v>
      </c>
      <c r="N6" s="15">
        <f>SUM(B6:M6)</f>
        <v>3986047.29</v>
      </c>
    </row>
    <row r="7" spans="1:14" ht="12.75">
      <c r="A7" t="s">
        <v>10</v>
      </c>
      <c r="B7" s="1">
        <v>100884.87</v>
      </c>
      <c r="C7" s="1">
        <v>103603.18</v>
      </c>
      <c r="D7" s="1">
        <v>106800.39</v>
      </c>
      <c r="E7" s="1">
        <v>102078.99</v>
      </c>
      <c r="F7" s="1">
        <v>103430.8</v>
      </c>
      <c r="G7" s="1">
        <v>122966.01</v>
      </c>
      <c r="H7" s="1">
        <v>91809.91</v>
      </c>
      <c r="I7" s="1">
        <v>99449.75</v>
      </c>
      <c r="J7" s="1">
        <v>121985.57</v>
      </c>
      <c r="K7" s="1">
        <v>100979.42</v>
      </c>
      <c r="L7" s="1">
        <v>111410.56</v>
      </c>
      <c r="M7" s="1">
        <v>114644.03</v>
      </c>
      <c r="N7" s="15">
        <f aca="true" t="shared" si="0" ref="N7:N22">SUM(B7:M7)</f>
        <v>1280043.48</v>
      </c>
    </row>
    <row r="8" spans="1:14" ht="12.75">
      <c r="A8" t="s">
        <v>11</v>
      </c>
      <c r="B8" s="1">
        <v>12445987.61</v>
      </c>
      <c r="C8" s="1">
        <v>12865000.63</v>
      </c>
      <c r="D8" s="1">
        <v>13277078.57</v>
      </c>
      <c r="E8" s="1">
        <v>13121945.8</v>
      </c>
      <c r="F8" s="1">
        <v>13011476.22</v>
      </c>
      <c r="G8" s="1">
        <v>15190468.49</v>
      </c>
      <c r="H8" s="1">
        <v>12557890.66</v>
      </c>
      <c r="I8" s="1">
        <v>12189675.79</v>
      </c>
      <c r="J8" s="1">
        <v>14700312.1</v>
      </c>
      <c r="K8" s="1">
        <v>13269288.6</v>
      </c>
      <c r="L8" s="1">
        <v>14047542.82</v>
      </c>
      <c r="M8" s="1">
        <v>14079893.29</v>
      </c>
      <c r="N8" s="15">
        <f t="shared" si="0"/>
        <v>160756560.57999995</v>
      </c>
    </row>
    <row r="9" spans="1:14" ht="12.75">
      <c r="A9" t="s">
        <v>12</v>
      </c>
      <c r="B9" s="1">
        <v>270965.95</v>
      </c>
      <c r="C9" s="1">
        <v>285910.31</v>
      </c>
      <c r="D9" s="1">
        <v>272843.07</v>
      </c>
      <c r="E9" s="1">
        <v>233033.84</v>
      </c>
      <c r="F9" s="1">
        <v>220885.04</v>
      </c>
      <c r="G9" s="1">
        <v>301774.17</v>
      </c>
      <c r="H9" s="1">
        <v>230207.34</v>
      </c>
      <c r="I9" s="1">
        <v>210620.64</v>
      </c>
      <c r="J9" s="1">
        <v>258002.79</v>
      </c>
      <c r="K9" s="1">
        <v>226790.88</v>
      </c>
      <c r="L9" s="1">
        <v>237448.69</v>
      </c>
      <c r="M9" s="1">
        <v>269822.26</v>
      </c>
      <c r="N9" s="15">
        <f t="shared" si="0"/>
        <v>3018304.9800000004</v>
      </c>
    </row>
    <row r="10" spans="1:14" ht="12.75">
      <c r="A10" t="s">
        <v>13</v>
      </c>
      <c r="B10" s="1">
        <v>571737.05</v>
      </c>
      <c r="C10" s="1">
        <v>613067.61</v>
      </c>
      <c r="D10" s="1">
        <v>601944.48</v>
      </c>
      <c r="E10" s="1">
        <v>666362.44</v>
      </c>
      <c r="F10" s="1">
        <v>611360.76</v>
      </c>
      <c r="G10" s="1">
        <v>602039.14</v>
      </c>
      <c r="H10" s="1">
        <v>568423.59</v>
      </c>
      <c r="I10" s="1">
        <v>503047.38</v>
      </c>
      <c r="J10" s="1">
        <v>571064.4</v>
      </c>
      <c r="K10" s="1">
        <v>569495.56</v>
      </c>
      <c r="L10" s="1">
        <v>540817.89</v>
      </c>
      <c r="M10" s="1">
        <v>501913.8</v>
      </c>
      <c r="N10" s="15">
        <f t="shared" si="0"/>
        <v>6921274.1</v>
      </c>
    </row>
    <row r="11" spans="1:14" ht="12.75">
      <c r="A11" t="s">
        <v>14</v>
      </c>
      <c r="B11" s="1">
        <v>10997.94</v>
      </c>
      <c r="C11" s="1">
        <v>6291.37</v>
      </c>
      <c r="D11" s="1">
        <v>6197.65</v>
      </c>
      <c r="E11" s="1">
        <v>8333.55</v>
      </c>
      <c r="F11" s="1">
        <v>7688.48</v>
      </c>
      <c r="G11" s="1">
        <v>8153.1</v>
      </c>
      <c r="H11" s="1">
        <v>7434.75</v>
      </c>
      <c r="I11" s="1">
        <v>5518.58</v>
      </c>
      <c r="J11" s="1">
        <v>6260.14</v>
      </c>
      <c r="K11" s="1">
        <v>5251.61</v>
      </c>
      <c r="L11" s="1">
        <v>9074.26</v>
      </c>
      <c r="M11" s="1">
        <v>7342.75</v>
      </c>
      <c r="N11" s="15">
        <f t="shared" si="0"/>
        <v>88544.18</v>
      </c>
    </row>
    <row r="12" spans="1:14" ht="12.75">
      <c r="A12" t="s">
        <v>15</v>
      </c>
      <c r="B12" s="1">
        <v>171643.1</v>
      </c>
      <c r="C12" s="1">
        <v>119934.92</v>
      </c>
      <c r="D12" s="1">
        <v>94054.09</v>
      </c>
      <c r="E12" s="1">
        <v>135919.71</v>
      </c>
      <c r="F12" s="1">
        <v>127988.11</v>
      </c>
      <c r="G12" s="1">
        <v>117791.49</v>
      </c>
      <c r="H12" s="1">
        <v>102368</v>
      </c>
      <c r="I12" s="1">
        <v>112374.71</v>
      </c>
      <c r="J12" s="1">
        <v>141357.02</v>
      </c>
      <c r="K12" s="1">
        <v>122535.53</v>
      </c>
      <c r="L12" s="1">
        <v>98541.09</v>
      </c>
      <c r="M12" s="1">
        <v>123112.06</v>
      </c>
      <c r="N12" s="15">
        <f t="shared" si="0"/>
        <v>1467619.83</v>
      </c>
    </row>
    <row r="13" spans="1:14" ht="12.75">
      <c r="A13" t="s">
        <v>16</v>
      </c>
      <c r="B13" s="1">
        <v>310580.3</v>
      </c>
      <c r="C13" s="1">
        <v>301575.53</v>
      </c>
      <c r="D13" s="1">
        <v>273782.61</v>
      </c>
      <c r="E13" s="1">
        <v>297760.06</v>
      </c>
      <c r="F13" s="1">
        <v>288742.12</v>
      </c>
      <c r="G13" s="1">
        <v>330682.32</v>
      </c>
      <c r="H13" s="1">
        <v>306654.99</v>
      </c>
      <c r="I13" s="1">
        <v>301741.06</v>
      </c>
      <c r="J13" s="1">
        <v>354974.69</v>
      </c>
      <c r="K13" s="1">
        <v>370679.68</v>
      </c>
      <c r="L13" s="1">
        <v>438847.85</v>
      </c>
      <c r="M13" s="1">
        <v>277200.34</v>
      </c>
      <c r="N13" s="15">
        <f t="shared" si="0"/>
        <v>3853221.5500000003</v>
      </c>
    </row>
    <row r="14" spans="1:14" ht="12.75">
      <c r="A14" t="s">
        <v>17</v>
      </c>
      <c r="B14" s="1">
        <v>137390.55</v>
      </c>
      <c r="C14" s="1">
        <v>157275.17</v>
      </c>
      <c r="D14" s="1">
        <v>115647.17</v>
      </c>
      <c r="E14" s="1">
        <v>178587.51</v>
      </c>
      <c r="F14" s="1">
        <v>204249.05</v>
      </c>
      <c r="G14" s="1">
        <v>144860.82</v>
      </c>
      <c r="H14" s="1">
        <v>118267.33</v>
      </c>
      <c r="I14" s="1">
        <v>139450.98</v>
      </c>
      <c r="J14" s="1">
        <v>174895.63</v>
      </c>
      <c r="K14" s="1">
        <v>221592.35</v>
      </c>
      <c r="L14" s="1">
        <v>146798.25</v>
      </c>
      <c r="M14" s="1">
        <v>188658.37</v>
      </c>
      <c r="N14" s="15">
        <f t="shared" si="0"/>
        <v>1927673.1800000002</v>
      </c>
    </row>
    <row r="15" spans="1:14" ht="12.75">
      <c r="A15" t="s">
        <v>18</v>
      </c>
      <c r="B15" s="1">
        <v>11195.06</v>
      </c>
      <c r="C15" s="1">
        <v>11349.17</v>
      </c>
      <c r="D15" s="1">
        <v>12483.17</v>
      </c>
      <c r="E15" s="1">
        <v>13682.1</v>
      </c>
      <c r="F15" s="1">
        <v>10247.47</v>
      </c>
      <c r="G15" s="1">
        <v>12923.43</v>
      </c>
      <c r="H15" s="1">
        <v>6371.84</v>
      </c>
      <c r="I15" s="1">
        <v>10724.58</v>
      </c>
      <c r="J15" s="1">
        <v>11388.99</v>
      </c>
      <c r="K15" s="1">
        <v>10367.29</v>
      </c>
      <c r="L15" s="1">
        <v>12734.69</v>
      </c>
      <c r="M15" s="1">
        <v>11401.43</v>
      </c>
      <c r="N15" s="15">
        <f t="shared" si="0"/>
        <v>134869.22</v>
      </c>
    </row>
    <row r="16" spans="1:14" ht="12.75">
      <c r="A16" t="s">
        <v>19</v>
      </c>
      <c r="B16" s="1">
        <v>149755.7</v>
      </c>
      <c r="C16" s="1">
        <v>161474.34</v>
      </c>
      <c r="D16" s="1">
        <v>157240</v>
      </c>
      <c r="E16" s="1">
        <v>147849.05</v>
      </c>
      <c r="F16" s="1">
        <v>153965.84</v>
      </c>
      <c r="G16" s="1">
        <v>175352.99</v>
      </c>
      <c r="H16" s="1">
        <v>129008.11</v>
      </c>
      <c r="I16" s="1">
        <v>125549.65</v>
      </c>
      <c r="J16" s="1">
        <v>151539.8</v>
      </c>
      <c r="K16" s="1">
        <v>150311.68</v>
      </c>
      <c r="L16" s="1">
        <v>169171.51</v>
      </c>
      <c r="M16" s="1">
        <v>169043.41</v>
      </c>
      <c r="N16" s="15">
        <f t="shared" si="0"/>
        <v>1840262.0799999998</v>
      </c>
    </row>
    <row r="17" spans="1:14" ht="12.75">
      <c r="A17" t="s">
        <v>20</v>
      </c>
      <c r="B17" s="1">
        <v>23205.01</v>
      </c>
      <c r="C17" s="1">
        <v>19389.91</v>
      </c>
      <c r="D17" s="1">
        <v>18921.5</v>
      </c>
      <c r="E17" s="1">
        <v>19699.66</v>
      </c>
      <c r="F17" s="1">
        <v>21947.44</v>
      </c>
      <c r="G17" s="1">
        <v>25392.17</v>
      </c>
      <c r="H17" s="1">
        <v>18913</v>
      </c>
      <c r="I17" s="1">
        <v>19842.02</v>
      </c>
      <c r="J17" s="1">
        <v>21934.09</v>
      </c>
      <c r="K17" s="1">
        <v>21955.5</v>
      </c>
      <c r="L17" s="1">
        <v>21143.1</v>
      </c>
      <c r="M17" s="1">
        <v>19869.82</v>
      </c>
      <c r="N17" s="15">
        <f t="shared" si="0"/>
        <v>252213.22</v>
      </c>
    </row>
    <row r="18" spans="1:14" ht="12.75">
      <c r="A18" t="s">
        <v>21</v>
      </c>
      <c r="B18" s="1">
        <v>196442.65</v>
      </c>
      <c r="C18" s="1">
        <v>198898.63</v>
      </c>
      <c r="D18" s="1">
        <v>215399.23</v>
      </c>
      <c r="E18" s="1">
        <v>205483.54</v>
      </c>
      <c r="F18" s="1">
        <v>213987.85</v>
      </c>
      <c r="G18" s="1">
        <v>293406.96</v>
      </c>
      <c r="H18" s="1">
        <v>196402.83</v>
      </c>
      <c r="I18" s="1">
        <v>194780.11</v>
      </c>
      <c r="J18" s="1">
        <v>228417.6</v>
      </c>
      <c r="K18" s="1">
        <v>210608.32</v>
      </c>
      <c r="L18" s="1">
        <v>219077.57</v>
      </c>
      <c r="M18" s="1">
        <v>239364.83</v>
      </c>
      <c r="N18" s="15">
        <f t="shared" si="0"/>
        <v>2612270.12</v>
      </c>
    </row>
    <row r="19" spans="1:14" ht="12.75">
      <c r="A19" t="s">
        <v>22</v>
      </c>
      <c r="B19" s="1">
        <v>32055.69</v>
      </c>
      <c r="C19" s="1">
        <v>39520.84</v>
      </c>
      <c r="D19" s="1">
        <v>43768.56</v>
      </c>
      <c r="E19" s="1">
        <v>30672.48</v>
      </c>
      <c r="F19" s="1">
        <v>28904.73</v>
      </c>
      <c r="G19" s="1">
        <v>31828.16</v>
      </c>
      <c r="H19" s="1">
        <v>26002.3</v>
      </c>
      <c r="I19" s="1">
        <v>27630.71</v>
      </c>
      <c r="J19" s="1">
        <v>30262.42</v>
      </c>
      <c r="K19" s="1">
        <v>31063.18</v>
      </c>
      <c r="L19" s="1">
        <v>40727.28</v>
      </c>
      <c r="M19" s="1">
        <v>45782.65</v>
      </c>
      <c r="N19" s="15">
        <f t="shared" si="0"/>
        <v>408219</v>
      </c>
    </row>
    <row r="20" spans="1:14" ht="12.75">
      <c r="A20" t="s">
        <v>23</v>
      </c>
      <c r="B20" s="1">
        <v>26652.82</v>
      </c>
      <c r="C20" s="1">
        <v>30168.91</v>
      </c>
      <c r="D20" s="1">
        <v>29897.95</v>
      </c>
      <c r="E20" s="1">
        <v>23097.36</v>
      </c>
      <c r="F20" s="1">
        <v>23908.54</v>
      </c>
      <c r="G20" s="1">
        <v>38860.24</v>
      </c>
      <c r="H20" s="1">
        <v>20789.3</v>
      </c>
      <c r="I20" s="1">
        <v>15435.85</v>
      </c>
      <c r="J20" s="1">
        <v>27851.66</v>
      </c>
      <c r="K20" s="1">
        <v>34811.19</v>
      </c>
      <c r="L20" s="1">
        <v>31434</v>
      </c>
      <c r="M20" s="1">
        <v>38454.01</v>
      </c>
      <c r="N20" s="15">
        <f t="shared" si="0"/>
        <v>341361.82999999996</v>
      </c>
    </row>
    <row r="21" spans="1:14" ht="12.75">
      <c r="A21" t="s">
        <v>24</v>
      </c>
      <c r="B21" s="1">
        <v>2263905.05</v>
      </c>
      <c r="C21" s="1">
        <v>2409630.89</v>
      </c>
      <c r="D21" s="1">
        <v>2342680.78</v>
      </c>
      <c r="E21" s="1">
        <v>2188766.34</v>
      </c>
      <c r="F21" s="1">
        <v>2171494.74</v>
      </c>
      <c r="G21" s="1">
        <v>2657024.39</v>
      </c>
      <c r="H21" s="1">
        <v>2037644.86</v>
      </c>
      <c r="I21" s="1">
        <v>2019338.8</v>
      </c>
      <c r="J21" s="1">
        <v>2419077.61</v>
      </c>
      <c r="K21" s="1">
        <v>2246888.68</v>
      </c>
      <c r="L21" s="1">
        <v>2378737.99</v>
      </c>
      <c r="M21" s="1">
        <v>2483774</v>
      </c>
      <c r="N21" s="15">
        <f t="shared" si="0"/>
        <v>27618964.129999995</v>
      </c>
    </row>
    <row r="22" spans="1:14" ht="12.75">
      <c r="A22" t="s">
        <v>25</v>
      </c>
      <c r="B22" s="1">
        <v>94157.68</v>
      </c>
      <c r="C22" s="1">
        <v>102419.48</v>
      </c>
      <c r="D22" s="1">
        <v>170307.67</v>
      </c>
      <c r="E22" s="1">
        <v>96578.65</v>
      </c>
      <c r="F22" s="1">
        <v>87239.94</v>
      </c>
      <c r="G22" s="1">
        <v>96800.37</v>
      </c>
      <c r="H22" s="1">
        <v>77074.41</v>
      </c>
      <c r="I22" s="1">
        <v>86553.38</v>
      </c>
      <c r="J22" s="1">
        <v>87988.94</v>
      </c>
      <c r="K22" s="1">
        <v>79968.69</v>
      </c>
      <c r="L22" s="1">
        <v>102343.59</v>
      </c>
      <c r="M22" s="1">
        <v>87227.17</v>
      </c>
      <c r="N22" s="15">
        <f t="shared" si="0"/>
        <v>1168659.97</v>
      </c>
    </row>
    <row r="23" spans="2:3" ht="12.75">
      <c r="B23" s="16"/>
      <c r="C23" s="1"/>
    </row>
    <row r="24" spans="1:14" ht="12.75">
      <c r="A24" t="s">
        <v>8</v>
      </c>
      <c r="B24" s="17">
        <f aca="true" t="shared" si="1" ref="B24:M24">SUM(B6:B23)</f>
        <v>17141804.11</v>
      </c>
      <c r="C24" s="17">
        <f t="shared" si="1"/>
        <v>17782251.06</v>
      </c>
      <c r="D24" s="17">
        <f t="shared" si="1"/>
        <v>18059443.28</v>
      </c>
      <c r="E24" s="17">
        <f t="shared" si="1"/>
        <v>17787315.34</v>
      </c>
      <c r="F24" s="17">
        <f t="shared" si="1"/>
        <v>17599952.98</v>
      </c>
      <c r="G24" s="17">
        <f t="shared" si="1"/>
        <v>20523512.67</v>
      </c>
      <c r="H24" s="17">
        <f>SUM(H6:H23)</f>
        <v>16786095.4</v>
      </c>
      <c r="I24" s="17">
        <f t="shared" si="1"/>
        <v>16352165.060000004</v>
      </c>
      <c r="J24" s="17">
        <f t="shared" si="1"/>
        <v>19674209.980000004</v>
      </c>
      <c r="K24" s="17">
        <f t="shared" si="1"/>
        <v>18000241.56</v>
      </c>
      <c r="L24" s="17">
        <f t="shared" si="1"/>
        <v>18952525.13</v>
      </c>
      <c r="M24" s="17">
        <f t="shared" si="1"/>
        <v>19016592.17</v>
      </c>
      <c r="N24" s="17">
        <f>SUM(N6:N22)</f>
        <v>217676108.74</v>
      </c>
    </row>
    <row r="26" spans="1:14" ht="12.75">
      <c r="A26" s="18" t="s">
        <v>39</v>
      </c>
      <c r="B26" s="1">
        <v>306927.81</v>
      </c>
      <c r="C26" s="1">
        <v>318040.47</v>
      </c>
      <c r="D26" s="1">
        <v>322790.32</v>
      </c>
      <c r="E26" s="1">
        <v>317864.56</v>
      </c>
      <c r="F26" s="1">
        <v>314805.2</v>
      </c>
      <c r="G26" s="1">
        <v>367390.26</v>
      </c>
      <c r="H26" s="1">
        <v>300062.09</v>
      </c>
      <c r="I26" s="1">
        <v>292391.03</v>
      </c>
      <c r="J26" s="1">
        <v>351691.41</v>
      </c>
      <c r="K26" s="1">
        <v>322129.99</v>
      </c>
      <c r="L26" s="1">
        <v>338821.28</v>
      </c>
      <c r="M26" s="1">
        <v>340131.74</v>
      </c>
      <c r="N26" s="1">
        <f>SUM(B26:M26)</f>
        <v>3893046.160000001</v>
      </c>
    </row>
    <row r="27" spans="1:14" ht="12.75">
      <c r="A27" s="18" t="s">
        <v>251</v>
      </c>
      <c r="B27" s="1">
        <v>89999.98</v>
      </c>
      <c r="C27" s="1">
        <v>73449.85</v>
      </c>
      <c r="D27" s="1">
        <v>62928.35</v>
      </c>
      <c r="E27" s="1">
        <v>58509.48</v>
      </c>
      <c r="F27" s="1">
        <v>74111.18</v>
      </c>
      <c r="G27" s="1">
        <v>102827.94</v>
      </c>
      <c r="H27" s="1">
        <v>60247.89</v>
      </c>
      <c r="I27" s="1">
        <v>63504.38</v>
      </c>
      <c r="J27" s="1">
        <v>70752.86</v>
      </c>
      <c r="K27" s="1">
        <v>85056.79</v>
      </c>
      <c r="L27" s="1">
        <v>69868.91</v>
      </c>
      <c r="M27" s="1">
        <v>79375.57</v>
      </c>
      <c r="N27" s="1">
        <f>SUM(B27:M27)</f>
        <v>890633.1800000002</v>
      </c>
    </row>
    <row r="28" spans="13:14" ht="13.5" thickBot="1">
      <c r="M28" s="19" t="s">
        <v>40</v>
      </c>
      <c r="N28" s="20">
        <f>N24+N26+N27</f>
        <v>222459788.08</v>
      </c>
    </row>
    <row r="29" ht="13.5" thickTop="1">
      <c r="C29" s="18"/>
    </row>
    <row r="39" ht="12.75">
      <c r="A39" t="str">
        <f ca="1">CELL("filename")</f>
        <v>S:\Div - Adm Svc\Distribution &amp; Statistics\Distributions\WEB\CTX Prior years\[Consolidated_Tax_13.xls]CTX DISTRIBUTION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4.00390625" style="0" bestFit="1" customWidth="1"/>
    <col min="3" max="8" width="13.8515625" style="0" bestFit="1" customWidth="1"/>
    <col min="9" max="10" width="14.00390625" style="0" bestFit="1" customWidth="1"/>
    <col min="11" max="13" width="13.8515625" style="0" bestFit="1" customWidth="1"/>
    <col min="14" max="14" width="16.00390625" style="0" bestFit="1" customWidth="1"/>
  </cols>
  <sheetData>
    <row r="2" ht="20.25">
      <c r="A2" s="77" t="s">
        <v>255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5" spans="2:4" ht="12.75">
      <c r="B5" s="15"/>
      <c r="C5" s="15"/>
      <c r="D5" s="15"/>
    </row>
    <row r="6" spans="1:14" ht="12.75">
      <c r="A6" t="s">
        <v>9</v>
      </c>
      <c r="B6" s="1">
        <v>1118482.08</v>
      </c>
      <c r="C6" s="15">
        <v>1244906.51</v>
      </c>
      <c r="D6" s="1">
        <v>1103876.51</v>
      </c>
      <c r="E6" s="15">
        <v>1089407.07</v>
      </c>
      <c r="F6" s="15">
        <v>1069532.08</v>
      </c>
      <c r="G6" s="15">
        <v>1288107.31</v>
      </c>
      <c r="H6" s="1">
        <v>986795.67</v>
      </c>
      <c r="I6" s="15">
        <v>988717.86</v>
      </c>
      <c r="J6" s="15">
        <v>1265371.73</v>
      </c>
      <c r="K6" s="5">
        <v>1128322.72</v>
      </c>
      <c r="L6" s="15">
        <v>1202737.08</v>
      </c>
      <c r="M6" s="15">
        <v>1247650.62</v>
      </c>
      <c r="N6" s="15">
        <f>SUM(B6:M6)</f>
        <v>13733907.240000002</v>
      </c>
    </row>
    <row r="7" spans="1:14" ht="12.75">
      <c r="A7" t="s">
        <v>10</v>
      </c>
      <c r="B7" s="1">
        <v>330493.95</v>
      </c>
      <c r="C7" s="15">
        <v>343294.71</v>
      </c>
      <c r="D7" s="1">
        <v>353727</v>
      </c>
      <c r="E7" s="15">
        <v>335577.36</v>
      </c>
      <c r="F7" s="15">
        <v>338601.95</v>
      </c>
      <c r="G7" s="15">
        <v>407211.9</v>
      </c>
      <c r="H7" s="1">
        <v>296999.84</v>
      </c>
      <c r="I7" s="15">
        <v>326779.05</v>
      </c>
      <c r="J7" s="15">
        <v>404162.09</v>
      </c>
      <c r="K7" s="5">
        <v>329743.44</v>
      </c>
      <c r="L7" s="15">
        <v>371418.67</v>
      </c>
      <c r="M7" s="15">
        <v>379876.64</v>
      </c>
      <c r="N7" s="15">
        <f aca="true" t="shared" si="0" ref="N7:N22">SUM(B7:M7)</f>
        <v>4217886.6</v>
      </c>
    </row>
    <row r="8" spans="1:14" ht="12.75">
      <c r="A8" t="s">
        <v>11</v>
      </c>
      <c r="B8" s="1">
        <v>43367179.92789258</v>
      </c>
      <c r="C8" s="15">
        <v>45005261.66789256</v>
      </c>
      <c r="D8" s="1">
        <v>46515616.27789258</v>
      </c>
      <c r="E8" s="15">
        <v>45757792.04789258</v>
      </c>
      <c r="F8" s="15">
        <v>45408945.56789258</v>
      </c>
      <c r="G8" s="15">
        <v>53242372.88789259</v>
      </c>
      <c r="H8" s="1">
        <v>43491215.94789259</v>
      </c>
      <c r="I8" s="15">
        <v>42209873.46789258</v>
      </c>
      <c r="J8" s="15">
        <v>51384229.10789258</v>
      </c>
      <c r="K8" s="5">
        <v>46355304.79789259</v>
      </c>
      <c r="L8" s="15">
        <v>49072304.83789256</v>
      </c>
      <c r="M8" s="15">
        <v>49371674.65789259</v>
      </c>
      <c r="N8" s="15">
        <f t="shared" si="0"/>
        <v>561181771.194711</v>
      </c>
    </row>
    <row r="9" spans="1:14" ht="12.75">
      <c r="A9" t="s">
        <v>12</v>
      </c>
      <c r="B9" s="1">
        <v>1106921.0190026667</v>
      </c>
      <c r="C9" s="15">
        <v>1106921.0190026667</v>
      </c>
      <c r="D9" s="1">
        <v>1106921.0190026667</v>
      </c>
      <c r="E9" s="15">
        <v>1106921.0190026667</v>
      </c>
      <c r="F9" s="15">
        <v>1106921.0190026667</v>
      </c>
      <c r="G9" s="15">
        <v>1106921.0190026667</v>
      </c>
      <c r="H9" s="1">
        <v>1106921.0190026667</v>
      </c>
      <c r="I9" s="15">
        <v>1106921.0190026667</v>
      </c>
      <c r="J9" s="15">
        <v>1106921.0190026667</v>
      </c>
      <c r="K9" s="5">
        <v>1106921.0190026667</v>
      </c>
      <c r="L9" s="15">
        <v>1106921.0190026667</v>
      </c>
      <c r="M9" s="15">
        <v>1106921.0190026667</v>
      </c>
      <c r="N9" s="15">
        <f t="shared" si="0"/>
        <v>13283052.228032</v>
      </c>
    </row>
    <row r="10" spans="1:14" ht="12.75">
      <c r="A10" t="s">
        <v>13</v>
      </c>
      <c r="B10" s="1">
        <v>2082874.98</v>
      </c>
      <c r="C10" s="15">
        <v>2235825.3</v>
      </c>
      <c r="D10" s="1">
        <v>2195845.45</v>
      </c>
      <c r="E10" s="15">
        <v>2428018.62</v>
      </c>
      <c r="F10" s="15">
        <v>2234239.95</v>
      </c>
      <c r="G10" s="15">
        <v>2183051.53</v>
      </c>
      <c r="H10" s="1">
        <v>2045747.53</v>
      </c>
      <c r="I10" s="15">
        <v>1799819.13</v>
      </c>
      <c r="J10" s="15">
        <v>2061984.53</v>
      </c>
      <c r="K10" s="5">
        <v>2066006.72</v>
      </c>
      <c r="L10" s="15">
        <v>1956301.45</v>
      </c>
      <c r="M10" s="15">
        <v>1805892.52</v>
      </c>
      <c r="N10" s="15">
        <f t="shared" si="0"/>
        <v>25095607.709999997</v>
      </c>
    </row>
    <row r="11" spans="1:14" ht="12.75">
      <c r="A11" t="s">
        <v>14</v>
      </c>
      <c r="B11" s="1">
        <v>78571.29652558334</v>
      </c>
      <c r="C11" s="15">
        <v>78571.29652558334</v>
      </c>
      <c r="D11" s="1">
        <v>78571.29652558334</v>
      </c>
      <c r="E11" s="15">
        <v>78571.29652558334</v>
      </c>
      <c r="F11" s="15">
        <v>78571.29652558334</v>
      </c>
      <c r="G11" s="15">
        <v>78571.29652558334</v>
      </c>
      <c r="H11" s="1">
        <v>78571.29652558334</v>
      </c>
      <c r="I11" s="15">
        <v>78571.29652558334</v>
      </c>
      <c r="J11" s="15">
        <v>78571.29652558334</v>
      </c>
      <c r="K11" s="5">
        <v>78571.29652558334</v>
      </c>
      <c r="L11" s="15">
        <v>78571.29652558334</v>
      </c>
      <c r="M11" s="15">
        <v>78571.29652558334</v>
      </c>
      <c r="N11" s="15">
        <f t="shared" si="0"/>
        <v>942855.5583070003</v>
      </c>
    </row>
    <row r="12" spans="1:14" ht="12.75">
      <c r="A12" t="s">
        <v>15</v>
      </c>
      <c r="B12" s="1">
        <v>654559.5</v>
      </c>
      <c r="C12" s="15">
        <v>453436.79</v>
      </c>
      <c r="D12" s="1">
        <v>355876.27</v>
      </c>
      <c r="E12" s="15">
        <v>512294.06</v>
      </c>
      <c r="F12" s="15">
        <v>487646.58</v>
      </c>
      <c r="G12" s="15">
        <v>447169.56</v>
      </c>
      <c r="H12" s="1">
        <v>382089.21</v>
      </c>
      <c r="I12" s="15">
        <v>418907.63</v>
      </c>
      <c r="J12" s="15">
        <v>535972.75</v>
      </c>
      <c r="K12" s="5">
        <v>463787.79</v>
      </c>
      <c r="L12" s="15">
        <v>371532.54</v>
      </c>
      <c r="M12" s="15">
        <v>468572.3</v>
      </c>
      <c r="N12" s="15">
        <f t="shared" si="0"/>
        <v>5551844.9799999995</v>
      </c>
    </row>
    <row r="13" spans="1:14" ht="12.75">
      <c r="A13" t="s">
        <v>16</v>
      </c>
      <c r="B13" s="1">
        <v>1153650.83</v>
      </c>
      <c r="C13" s="15">
        <v>1115124.22</v>
      </c>
      <c r="D13" s="1">
        <v>1010850.07</v>
      </c>
      <c r="E13" s="15">
        <v>1095730.53</v>
      </c>
      <c r="F13" s="15">
        <v>1070243.33</v>
      </c>
      <c r="G13" s="15">
        <v>1225494.33</v>
      </c>
      <c r="H13" s="1">
        <v>1122791.16</v>
      </c>
      <c r="I13" s="15">
        <v>1103099.09</v>
      </c>
      <c r="J13" s="15">
        <v>1315923.05</v>
      </c>
      <c r="K13" s="5">
        <v>1378552.4</v>
      </c>
      <c r="L13" s="15">
        <v>1636759.61</v>
      </c>
      <c r="M13" s="15">
        <v>1024274.95</v>
      </c>
      <c r="N13" s="15">
        <f t="shared" si="0"/>
        <v>14252493.57</v>
      </c>
    </row>
    <row r="14" spans="1:14" ht="12.75">
      <c r="A14" t="s">
        <v>17</v>
      </c>
      <c r="B14" s="1">
        <v>196865.10561358332</v>
      </c>
      <c r="C14" s="15">
        <v>196865.10561358332</v>
      </c>
      <c r="D14" s="1">
        <v>196865.10561358332</v>
      </c>
      <c r="E14" s="15">
        <v>196865.10561358332</v>
      </c>
      <c r="F14" s="15">
        <v>196865.10561358332</v>
      </c>
      <c r="G14" s="15">
        <v>196865.10561358332</v>
      </c>
      <c r="H14" s="1">
        <v>196865.10561358332</v>
      </c>
      <c r="I14" s="15">
        <v>196865.10561358332</v>
      </c>
      <c r="J14" s="15">
        <v>196865.10561358332</v>
      </c>
      <c r="K14" s="5">
        <v>196865.10561358332</v>
      </c>
      <c r="L14" s="15">
        <v>196865.10561358332</v>
      </c>
      <c r="M14" s="15">
        <v>196865.10561358332</v>
      </c>
      <c r="N14" s="15">
        <f t="shared" si="0"/>
        <v>2362381.2673629993</v>
      </c>
    </row>
    <row r="15" spans="1:14" ht="12.75">
      <c r="A15" t="s">
        <v>18</v>
      </c>
      <c r="B15" s="1">
        <v>91024.91497550001</v>
      </c>
      <c r="C15" s="15">
        <v>91024.91497550001</v>
      </c>
      <c r="D15" s="1">
        <v>91024.91497550001</v>
      </c>
      <c r="E15" s="15">
        <v>91024.91497550001</v>
      </c>
      <c r="F15" s="15">
        <v>91024.91497550001</v>
      </c>
      <c r="G15" s="15">
        <v>91024.91497550001</v>
      </c>
      <c r="H15" s="1">
        <v>91024.91497550001</v>
      </c>
      <c r="I15" s="15">
        <v>91024.91497550001</v>
      </c>
      <c r="J15" s="15">
        <v>91024.91497550001</v>
      </c>
      <c r="K15" s="5">
        <v>91024.91497550001</v>
      </c>
      <c r="L15" s="15">
        <v>91024.91497550001</v>
      </c>
      <c r="M15" s="15">
        <v>91024.91497550001</v>
      </c>
      <c r="N15" s="15">
        <f t="shared" si="0"/>
        <v>1092298.9797059998</v>
      </c>
    </row>
    <row r="16" spans="1:14" ht="12.75">
      <c r="A16" t="s">
        <v>19</v>
      </c>
      <c r="B16" s="1">
        <v>818614.14342025</v>
      </c>
      <c r="C16" s="15">
        <v>818614.14342025</v>
      </c>
      <c r="D16" s="1">
        <v>818614.14342025</v>
      </c>
      <c r="E16" s="15">
        <v>818614.14342025</v>
      </c>
      <c r="F16" s="15">
        <v>818614.14342025</v>
      </c>
      <c r="G16" s="15">
        <v>818614.14342025</v>
      </c>
      <c r="H16" s="1">
        <v>818614.14342025</v>
      </c>
      <c r="I16" s="15">
        <v>818614.14342025</v>
      </c>
      <c r="J16" s="15">
        <v>818614.14342025</v>
      </c>
      <c r="K16" s="5">
        <v>818614.14342025</v>
      </c>
      <c r="L16" s="15">
        <v>818614.14342025</v>
      </c>
      <c r="M16" s="15">
        <v>818614.14342025</v>
      </c>
      <c r="N16" s="15">
        <f t="shared" si="0"/>
        <v>9823369.721043</v>
      </c>
    </row>
    <row r="17" spans="1:14" ht="12.75">
      <c r="A17" t="s">
        <v>20</v>
      </c>
      <c r="B17" s="1">
        <v>117853.033037</v>
      </c>
      <c r="C17" s="15">
        <v>117853.033037</v>
      </c>
      <c r="D17" s="1">
        <v>117853.033037</v>
      </c>
      <c r="E17" s="15">
        <v>117853.033037</v>
      </c>
      <c r="F17" s="15">
        <v>117853.033037</v>
      </c>
      <c r="G17" s="15">
        <v>117853.033037</v>
      </c>
      <c r="H17" s="1">
        <v>117853.033037</v>
      </c>
      <c r="I17" s="15">
        <v>117853.033037</v>
      </c>
      <c r="J17" s="15">
        <v>117853.033037</v>
      </c>
      <c r="K17" s="5">
        <v>117853.033037</v>
      </c>
      <c r="L17" s="15">
        <v>117853.033037</v>
      </c>
      <c r="M17" s="15">
        <v>117853.033037</v>
      </c>
      <c r="N17" s="15">
        <f t="shared" si="0"/>
        <v>1414236.3964440003</v>
      </c>
    </row>
    <row r="18" spans="1:14" ht="12.75">
      <c r="A18" t="s">
        <v>21</v>
      </c>
      <c r="B18" s="1">
        <v>653949.15</v>
      </c>
      <c r="C18" s="15">
        <v>666607.6</v>
      </c>
      <c r="D18" s="1">
        <v>726841.17</v>
      </c>
      <c r="E18" s="15">
        <v>687983.5</v>
      </c>
      <c r="F18" s="15">
        <v>718298.07</v>
      </c>
      <c r="G18" s="15">
        <v>1011602.6</v>
      </c>
      <c r="H18" s="1">
        <v>653144.77</v>
      </c>
      <c r="I18" s="15">
        <v>650222.97</v>
      </c>
      <c r="J18" s="15">
        <v>763973.69</v>
      </c>
      <c r="K18" s="5">
        <v>706524.82</v>
      </c>
      <c r="L18" s="15">
        <v>740815.4</v>
      </c>
      <c r="M18" s="15">
        <v>814289.49</v>
      </c>
      <c r="N18" s="15">
        <f t="shared" si="0"/>
        <v>8794253.23</v>
      </c>
    </row>
    <row r="19" spans="1:14" ht="12.75">
      <c r="A19" t="s">
        <v>22</v>
      </c>
      <c r="B19" s="1">
        <v>146664.33636616668</v>
      </c>
      <c r="C19" s="15">
        <v>146664.33636616668</v>
      </c>
      <c r="D19" s="1">
        <v>146664.33636616668</v>
      </c>
      <c r="E19" s="15">
        <v>146664.33636616668</v>
      </c>
      <c r="F19" s="15">
        <v>146664.33636616668</v>
      </c>
      <c r="G19" s="15">
        <v>146664.33636616668</v>
      </c>
      <c r="H19" s="1">
        <v>146664.33636616668</v>
      </c>
      <c r="I19" s="15">
        <v>146664.33636616668</v>
      </c>
      <c r="J19" s="15">
        <v>146664.33636616668</v>
      </c>
      <c r="K19" s="5">
        <v>146664.33636616668</v>
      </c>
      <c r="L19" s="15">
        <v>146664.33636616668</v>
      </c>
      <c r="M19" s="15">
        <v>146664.33636616668</v>
      </c>
      <c r="N19" s="15">
        <f t="shared" si="0"/>
        <v>1759972.0363939998</v>
      </c>
    </row>
    <row r="20" spans="1:14" ht="12.75">
      <c r="A20" t="s">
        <v>23</v>
      </c>
      <c r="B20" s="1">
        <v>123661.13207066666</v>
      </c>
      <c r="C20" s="15">
        <v>123661.13207066666</v>
      </c>
      <c r="D20" s="1">
        <v>123661.13207066666</v>
      </c>
      <c r="E20" s="15">
        <v>123661.13207066666</v>
      </c>
      <c r="F20" s="15">
        <v>123661.13207066666</v>
      </c>
      <c r="G20" s="15">
        <v>123661.13207066666</v>
      </c>
      <c r="H20" s="1">
        <v>123661.13207066666</v>
      </c>
      <c r="I20" s="15">
        <v>123661.13207066666</v>
      </c>
      <c r="J20" s="15">
        <v>123661.13207066666</v>
      </c>
      <c r="K20" s="5">
        <v>123661.13207066666</v>
      </c>
      <c r="L20" s="15">
        <v>123661.13207066666</v>
      </c>
      <c r="M20" s="15">
        <v>123661.13207066666</v>
      </c>
      <c r="N20" s="15">
        <f t="shared" si="0"/>
        <v>1483933.584848</v>
      </c>
    </row>
    <row r="21" spans="1:14" ht="12.75">
      <c r="A21" t="s">
        <v>24</v>
      </c>
      <c r="B21" s="1">
        <v>7750612.22</v>
      </c>
      <c r="C21" s="15">
        <v>8325028.23</v>
      </c>
      <c r="D21" s="1">
        <v>8047421.31</v>
      </c>
      <c r="E21" s="15">
        <v>7441547.42</v>
      </c>
      <c r="F21" s="15">
        <v>7362990.69</v>
      </c>
      <c r="G21" s="15">
        <v>9118875.94</v>
      </c>
      <c r="H21" s="1">
        <v>6859719.9</v>
      </c>
      <c r="I21" s="15">
        <v>6816915.1</v>
      </c>
      <c r="J21" s="15">
        <v>8216350.28</v>
      </c>
      <c r="K21" s="5">
        <v>7660001.8</v>
      </c>
      <c r="L21" s="15">
        <v>8179287.09</v>
      </c>
      <c r="M21" s="15">
        <v>8547566.31</v>
      </c>
      <c r="N21" s="15">
        <f t="shared" si="0"/>
        <v>94326316.28999999</v>
      </c>
    </row>
    <row r="22" spans="1:14" ht="12.75">
      <c r="A22" t="s">
        <v>25</v>
      </c>
      <c r="B22" s="1">
        <v>209580.72109600002</v>
      </c>
      <c r="C22" s="15">
        <v>209580.72109600002</v>
      </c>
      <c r="D22" s="15">
        <v>209580.72109600002</v>
      </c>
      <c r="E22" s="15">
        <v>209580.72109600002</v>
      </c>
      <c r="F22" s="15">
        <v>209580.72109600002</v>
      </c>
      <c r="G22" s="15">
        <v>209580.72109600002</v>
      </c>
      <c r="H22" s="15">
        <v>209580.72109600002</v>
      </c>
      <c r="I22" s="15">
        <v>209580.72109600002</v>
      </c>
      <c r="J22" s="15">
        <v>209580.72109600002</v>
      </c>
      <c r="K22" s="61">
        <v>209580.72109600002</v>
      </c>
      <c r="L22" s="15">
        <v>209580.72109600002</v>
      </c>
      <c r="M22" s="15">
        <v>209580.72109600002</v>
      </c>
      <c r="N22" s="15">
        <f t="shared" si="0"/>
        <v>2514968.653152</v>
      </c>
    </row>
    <row r="23" spans="2:14" ht="12.75"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7">
        <f>SUM(B6:B23)</f>
        <v>60001558.339999996</v>
      </c>
      <c r="C24" s="17">
        <f aca="true" t="shared" si="1" ref="C24:M24">SUM(C6:C23)</f>
        <v>62279240.72999998</v>
      </c>
      <c r="D24" s="17">
        <f t="shared" si="1"/>
        <v>63199809.76000001</v>
      </c>
      <c r="E24" s="17">
        <f t="shared" si="1"/>
        <v>62238106.31</v>
      </c>
      <c r="F24" s="17">
        <f t="shared" si="1"/>
        <v>61580253.92</v>
      </c>
      <c r="G24" s="17">
        <f t="shared" si="1"/>
        <v>71813641.76</v>
      </c>
      <c r="H24" s="17">
        <f t="shared" si="1"/>
        <v>58728259.73000001</v>
      </c>
      <c r="I24" s="17">
        <f t="shared" si="1"/>
        <v>57204090.00000001</v>
      </c>
      <c r="J24" s="17">
        <f t="shared" si="1"/>
        <v>68837722.92999999</v>
      </c>
      <c r="K24" s="17">
        <f t="shared" si="1"/>
        <v>62978000.190000005</v>
      </c>
      <c r="L24" s="17">
        <f t="shared" si="1"/>
        <v>66420912.37999999</v>
      </c>
      <c r="M24" s="17">
        <f t="shared" si="1"/>
        <v>66549553.19000002</v>
      </c>
      <c r="N24" s="17">
        <f>SUM(N6:N22)</f>
        <v>761831149.2400001</v>
      </c>
    </row>
    <row r="26" spans="1:14" ht="12.75">
      <c r="A26" s="18" t="s">
        <v>39</v>
      </c>
      <c r="B26" s="15">
        <v>1074340.73</v>
      </c>
      <c r="C26" s="15">
        <v>1113875.66</v>
      </c>
      <c r="D26" s="15">
        <v>1129619.36</v>
      </c>
      <c r="E26" s="15">
        <v>1112214.3</v>
      </c>
      <c r="F26" s="15">
        <v>1101469.46</v>
      </c>
      <c r="G26" s="15">
        <v>1285541.5</v>
      </c>
      <c r="H26" s="15">
        <v>1049806.36</v>
      </c>
      <c r="I26" s="15">
        <v>1022861.3</v>
      </c>
      <c r="J26" s="15">
        <v>1230528</v>
      </c>
      <c r="K26" s="15">
        <v>1127048.09</v>
      </c>
      <c r="L26" s="15">
        <v>1187425.35</v>
      </c>
      <c r="M26" s="15">
        <v>1190309.37</v>
      </c>
      <c r="N26" s="15">
        <f>SUM(B26:M26)</f>
        <v>13625039.48</v>
      </c>
    </row>
    <row r="27" spans="1:14" ht="12.75">
      <c r="A27" s="18" t="s">
        <v>251</v>
      </c>
      <c r="B27" s="15">
        <v>314999.8</v>
      </c>
      <c r="C27" s="15">
        <v>256921.33</v>
      </c>
      <c r="D27" s="15">
        <v>220249.19</v>
      </c>
      <c r="E27" s="15">
        <v>204783.02</v>
      </c>
      <c r="F27" s="15">
        <v>259389.17</v>
      </c>
      <c r="G27" s="15">
        <v>360330.24</v>
      </c>
      <c r="H27" s="15">
        <v>210867.12</v>
      </c>
      <c r="I27" s="15">
        <v>222265.19</v>
      </c>
      <c r="J27" s="15">
        <v>247634.94</v>
      </c>
      <c r="K27" s="15">
        <v>297698.77</v>
      </c>
      <c r="L27" s="15">
        <v>244541.25</v>
      </c>
      <c r="M27" s="15">
        <v>277814.51</v>
      </c>
      <c r="N27" s="15">
        <f>SUM(B27:M27)</f>
        <v>3117494.5300000003</v>
      </c>
    </row>
    <row r="28" spans="7:14" ht="12.75">
      <c r="G28" s="15"/>
      <c r="K28" s="22" t="s">
        <v>41</v>
      </c>
      <c r="L28" s="23"/>
      <c r="M28" s="23"/>
      <c r="N28" s="24">
        <f>N24+N26+N27</f>
        <v>778573683.2500001</v>
      </c>
    </row>
    <row r="29" spans="11:14" ht="15">
      <c r="K29" s="25" t="s">
        <v>42</v>
      </c>
      <c r="L29" s="19"/>
      <c r="M29" s="19"/>
      <c r="N29" s="26">
        <v>0</v>
      </c>
    </row>
    <row r="30" spans="11:14" ht="13.5" thickBot="1">
      <c r="K30" s="27" t="s">
        <v>43</v>
      </c>
      <c r="L30" s="28"/>
      <c r="M30" s="28"/>
      <c r="N30" s="29">
        <f>SUM(N28:N29)</f>
        <v>778573683.2500001</v>
      </c>
    </row>
    <row r="31" ht="13.5" thickTop="1"/>
    <row r="39" ht="12.75">
      <c r="A39" t="str">
        <f ca="1">CELL("filename")</f>
        <v>S:\Div - Adm Svc\Distribution &amp; Statistics\Distributions\WEB\CTX Prior years\[Consolidated_Tax_13.xls]CTX DISTRIBUTION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13" width="14.00390625" style="0" bestFit="1" customWidth="1"/>
    <col min="14" max="14" width="15.00390625" style="0" bestFit="1" customWidth="1"/>
    <col min="15" max="15" width="16.00390625" style="0" bestFit="1" customWidth="1"/>
  </cols>
  <sheetData>
    <row r="2" ht="20.25">
      <c r="A2" s="77" t="s">
        <v>256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21773.46</v>
      </c>
      <c r="C6" s="15">
        <v>20495.13</v>
      </c>
      <c r="D6" s="1">
        <v>20701.75</v>
      </c>
      <c r="E6" s="15">
        <v>20367.08</v>
      </c>
      <c r="F6" s="1">
        <v>18516.99</v>
      </c>
      <c r="G6" s="15">
        <v>19005.9</v>
      </c>
      <c r="H6" s="15">
        <v>16896.8</v>
      </c>
      <c r="I6" s="1">
        <v>18003.57</v>
      </c>
      <c r="J6" s="15">
        <v>17984.02</v>
      </c>
      <c r="K6" s="15">
        <v>20434.09</v>
      </c>
      <c r="L6" s="15">
        <v>22567.92</v>
      </c>
      <c r="M6" s="15">
        <v>18083.09</v>
      </c>
      <c r="N6" s="15">
        <f>SUM(B6:M6)</f>
        <v>234829.79999999996</v>
      </c>
    </row>
    <row r="7" spans="1:14" ht="12.75">
      <c r="A7" t="s">
        <v>10</v>
      </c>
      <c r="B7" s="15">
        <v>9761.67</v>
      </c>
      <c r="C7" s="15">
        <v>9188.55</v>
      </c>
      <c r="D7" s="1">
        <v>9281.19</v>
      </c>
      <c r="E7" s="15">
        <v>9131.15</v>
      </c>
      <c r="F7" s="1">
        <v>8301.7</v>
      </c>
      <c r="G7" s="15">
        <v>8520.89</v>
      </c>
      <c r="H7" s="15">
        <v>7575.32</v>
      </c>
      <c r="I7" s="1">
        <v>8071.52</v>
      </c>
      <c r="J7" s="15">
        <v>8062.75</v>
      </c>
      <c r="K7" s="15">
        <v>9161.19</v>
      </c>
      <c r="L7" s="15">
        <v>10117.85</v>
      </c>
      <c r="M7" s="15">
        <v>8107.17</v>
      </c>
      <c r="N7" s="15">
        <f aca="true" t="shared" si="0" ref="N7:N21">SUM(B7:M7)</f>
        <v>105280.95000000001</v>
      </c>
    </row>
    <row r="8" spans="1:14" ht="12.75">
      <c r="A8" t="s">
        <v>11</v>
      </c>
      <c r="B8" s="15">
        <v>764172.88</v>
      </c>
      <c r="C8" s="15">
        <v>719307.7699999998</v>
      </c>
      <c r="D8" s="1">
        <v>726559.47</v>
      </c>
      <c r="E8" s="15">
        <v>714813.6799999999</v>
      </c>
      <c r="F8" s="1">
        <v>649882.11</v>
      </c>
      <c r="G8" s="15">
        <v>667041.3</v>
      </c>
      <c r="H8" s="15">
        <v>593018.97</v>
      </c>
      <c r="I8" s="1">
        <v>631862.83</v>
      </c>
      <c r="J8" s="15">
        <v>631176.61</v>
      </c>
      <c r="K8" s="15">
        <v>717165.7899999999</v>
      </c>
      <c r="L8" s="15">
        <v>792055.58</v>
      </c>
      <c r="M8" s="15">
        <v>634653.55</v>
      </c>
      <c r="N8" s="15">
        <f t="shared" si="0"/>
        <v>8241710.54</v>
      </c>
    </row>
    <row r="9" spans="1:14" ht="12.75">
      <c r="A9" t="s">
        <v>12</v>
      </c>
      <c r="B9" s="15">
        <v>18509.34</v>
      </c>
      <c r="C9" s="15">
        <v>17422.65</v>
      </c>
      <c r="D9" s="1">
        <v>17598.29</v>
      </c>
      <c r="E9" s="15">
        <v>17313.79</v>
      </c>
      <c r="F9" s="1">
        <v>15741.06</v>
      </c>
      <c r="G9" s="15">
        <v>16156.68</v>
      </c>
      <c r="H9" s="15">
        <v>14363.75</v>
      </c>
      <c r="I9" s="1">
        <v>15304.61</v>
      </c>
      <c r="J9" s="15">
        <v>15287.99</v>
      </c>
      <c r="K9" s="15">
        <v>17370.77</v>
      </c>
      <c r="L9" s="15">
        <v>19184.7</v>
      </c>
      <c r="M9" s="15">
        <v>15372.2</v>
      </c>
      <c r="N9" s="15">
        <f t="shared" si="0"/>
        <v>199625.83</v>
      </c>
    </row>
    <row r="10" spans="1:14" ht="12.75">
      <c r="A10" t="s">
        <v>13</v>
      </c>
      <c r="B10" s="15">
        <v>19363.72</v>
      </c>
      <c r="C10" s="15">
        <v>18226.87</v>
      </c>
      <c r="D10" s="1">
        <v>18410.62</v>
      </c>
      <c r="E10" s="15">
        <v>18112.99</v>
      </c>
      <c r="F10" s="1">
        <v>16467.66</v>
      </c>
      <c r="G10" s="15">
        <v>16902.46</v>
      </c>
      <c r="H10" s="15">
        <v>15026.78</v>
      </c>
      <c r="I10" s="1">
        <v>16011.06</v>
      </c>
      <c r="J10" s="15">
        <v>15993.67</v>
      </c>
      <c r="K10" s="15">
        <v>18172.59</v>
      </c>
      <c r="L10" s="15">
        <v>20070.26</v>
      </c>
      <c r="M10" s="15">
        <v>16081.77</v>
      </c>
      <c r="N10" s="15">
        <f t="shared" si="0"/>
        <v>208840.45</v>
      </c>
    </row>
    <row r="11" spans="1:14" ht="12.75">
      <c r="A11" t="s">
        <v>14</v>
      </c>
      <c r="B11" s="15">
        <v>320.39</v>
      </c>
      <c r="C11" s="15">
        <v>301.58</v>
      </c>
      <c r="D11" s="1">
        <v>304.62</v>
      </c>
      <c r="E11" s="15">
        <v>299.7</v>
      </c>
      <c r="F11" s="1">
        <v>272.47</v>
      </c>
      <c r="G11" s="15">
        <v>279.67</v>
      </c>
      <c r="H11" s="15">
        <v>248.63</v>
      </c>
      <c r="I11" s="1">
        <v>264.92</v>
      </c>
      <c r="J11" s="15">
        <v>264.63</v>
      </c>
      <c r="K11" s="15">
        <v>300.68</v>
      </c>
      <c r="L11" s="15">
        <v>332.08</v>
      </c>
      <c r="M11" s="15">
        <v>266.09</v>
      </c>
      <c r="N11" s="15">
        <f t="shared" si="0"/>
        <v>3455.46</v>
      </c>
    </row>
    <row r="12" spans="1:14" ht="12.75">
      <c r="A12" t="s">
        <v>15</v>
      </c>
      <c r="B12" s="15">
        <v>774.38</v>
      </c>
      <c r="C12" s="15">
        <v>728.91</v>
      </c>
      <c r="D12" s="1">
        <v>736.26</v>
      </c>
      <c r="E12" s="15">
        <v>724.36</v>
      </c>
      <c r="F12" s="1">
        <v>658.56</v>
      </c>
      <c r="G12" s="15">
        <v>675.95</v>
      </c>
      <c r="H12" s="15">
        <v>600.94</v>
      </c>
      <c r="I12" s="1">
        <v>640.3</v>
      </c>
      <c r="J12" s="15">
        <v>639.61</v>
      </c>
      <c r="K12" s="15">
        <v>726.74</v>
      </c>
      <c r="L12" s="15">
        <v>802.63</v>
      </c>
      <c r="M12" s="15">
        <v>643.13</v>
      </c>
      <c r="N12" s="15">
        <f t="shared" si="0"/>
        <v>8351.77</v>
      </c>
    </row>
    <row r="13" spans="1:14" ht="12.75">
      <c r="A13" t="s">
        <v>16</v>
      </c>
      <c r="B13" s="15">
        <v>6654.45</v>
      </c>
      <c r="C13" s="15">
        <v>6263.76</v>
      </c>
      <c r="D13" s="1">
        <v>6326.91</v>
      </c>
      <c r="E13" s="15">
        <v>6224.63</v>
      </c>
      <c r="F13" s="1">
        <v>5659.2</v>
      </c>
      <c r="G13" s="15">
        <v>5808.62</v>
      </c>
      <c r="H13" s="15">
        <v>5164.03</v>
      </c>
      <c r="I13" s="1">
        <v>5502.29</v>
      </c>
      <c r="J13" s="15">
        <v>5496.31</v>
      </c>
      <c r="K13" s="15">
        <v>6245.11</v>
      </c>
      <c r="L13" s="15">
        <v>6897.25</v>
      </c>
      <c r="M13" s="15">
        <v>5526.59</v>
      </c>
      <c r="N13" s="15">
        <f t="shared" si="0"/>
        <v>71769.15</v>
      </c>
    </row>
    <row r="14" spans="1:14" ht="12.75">
      <c r="A14" t="s">
        <v>17</v>
      </c>
      <c r="B14" s="15">
        <v>2325.46</v>
      </c>
      <c r="C14" s="15">
        <v>2188.93</v>
      </c>
      <c r="D14" s="1">
        <v>2211</v>
      </c>
      <c r="E14" s="15">
        <v>2175.26</v>
      </c>
      <c r="F14" s="1">
        <v>1977.66</v>
      </c>
      <c r="G14" s="15">
        <v>2029.88</v>
      </c>
      <c r="H14" s="15">
        <v>1804.62</v>
      </c>
      <c r="I14" s="1">
        <v>1922.83</v>
      </c>
      <c r="J14" s="15">
        <v>1920.74</v>
      </c>
      <c r="K14" s="15">
        <v>2182.42</v>
      </c>
      <c r="L14" s="15">
        <v>2410.31</v>
      </c>
      <c r="M14" s="15">
        <v>1931.32</v>
      </c>
      <c r="N14" s="15">
        <f t="shared" si="0"/>
        <v>25080.430000000004</v>
      </c>
    </row>
    <row r="15" spans="1:14" ht="12.75">
      <c r="A15" t="s">
        <v>18</v>
      </c>
      <c r="B15" s="15">
        <v>2052.06</v>
      </c>
      <c r="C15" s="15">
        <v>1931.58</v>
      </c>
      <c r="D15" s="1">
        <v>1951.06</v>
      </c>
      <c r="E15" s="15">
        <v>1919.52</v>
      </c>
      <c r="F15" s="1">
        <v>1745.15</v>
      </c>
      <c r="G15" s="15">
        <v>1791.23</v>
      </c>
      <c r="H15" s="15">
        <v>1592.46</v>
      </c>
      <c r="I15" s="1">
        <v>1696.77</v>
      </c>
      <c r="J15" s="15">
        <v>1694.92</v>
      </c>
      <c r="K15" s="15">
        <v>1925.83</v>
      </c>
      <c r="L15" s="15">
        <v>2126.94</v>
      </c>
      <c r="M15" s="15">
        <v>1704.26</v>
      </c>
      <c r="N15" s="15">
        <f t="shared" si="0"/>
        <v>22131.779999999995</v>
      </c>
    </row>
    <row r="16" spans="1:14" ht="12.75">
      <c r="A16" t="s">
        <v>19</v>
      </c>
      <c r="B16" s="15">
        <v>20366.45</v>
      </c>
      <c r="C16" s="15">
        <v>19170.73</v>
      </c>
      <c r="D16" s="1">
        <v>19363.99</v>
      </c>
      <c r="E16" s="15">
        <v>19050.95</v>
      </c>
      <c r="F16" s="1">
        <v>17320.42</v>
      </c>
      <c r="G16" s="15">
        <v>17777.74</v>
      </c>
      <c r="H16" s="15">
        <v>15804.92</v>
      </c>
      <c r="I16" s="1">
        <v>16840.17</v>
      </c>
      <c r="J16" s="15">
        <v>16821.89</v>
      </c>
      <c r="K16" s="15">
        <v>19113.64</v>
      </c>
      <c r="L16" s="15">
        <v>21109.57</v>
      </c>
      <c r="M16" s="15">
        <v>16914.55</v>
      </c>
      <c r="N16" s="15">
        <f t="shared" si="0"/>
        <v>219655.02000000002</v>
      </c>
    </row>
    <row r="17" spans="1:14" ht="12.75">
      <c r="A17" t="s">
        <v>20</v>
      </c>
      <c r="B17" s="15">
        <v>1786.82</v>
      </c>
      <c r="C17" s="15">
        <v>1681.91</v>
      </c>
      <c r="D17" s="1">
        <v>1698.87</v>
      </c>
      <c r="E17" s="15">
        <v>1671.4</v>
      </c>
      <c r="F17" s="1">
        <v>1519.58</v>
      </c>
      <c r="G17" s="15">
        <v>1559.7</v>
      </c>
      <c r="H17" s="15">
        <v>1386.62</v>
      </c>
      <c r="I17" s="1">
        <v>1477.44</v>
      </c>
      <c r="J17" s="15">
        <v>1475.84</v>
      </c>
      <c r="K17" s="15">
        <v>1676.9</v>
      </c>
      <c r="L17" s="15">
        <v>1852.01</v>
      </c>
      <c r="M17" s="15">
        <v>1483.97</v>
      </c>
      <c r="N17" s="15">
        <f t="shared" si="0"/>
        <v>19271.06</v>
      </c>
    </row>
    <row r="18" spans="1:14" ht="12.75">
      <c r="A18" t="s">
        <v>21</v>
      </c>
      <c r="B18" s="15">
        <v>17286.81</v>
      </c>
      <c r="C18" s="15">
        <v>16271.89</v>
      </c>
      <c r="D18" s="1">
        <v>16435.93</v>
      </c>
      <c r="E18" s="15">
        <v>16170.22</v>
      </c>
      <c r="F18" s="1">
        <v>14701.37</v>
      </c>
      <c r="G18" s="15">
        <v>15089.53</v>
      </c>
      <c r="H18" s="15">
        <v>13415.03</v>
      </c>
      <c r="I18" s="1">
        <v>14293.74</v>
      </c>
      <c r="J18" s="15">
        <v>14278.22</v>
      </c>
      <c r="K18" s="15">
        <v>16223.43</v>
      </c>
      <c r="L18" s="15">
        <v>17917.56</v>
      </c>
      <c r="M18" s="15">
        <v>14356.87</v>
      </c>
      <c r="N18" s="15">
        <f t="shared" si="0"/>
        <v>186440.59999999998</v>
      </c>
    </row>
    <row r="19" spans="1:14" ht="12.75">
      <c r="A19" t="s">
        <v>22</v>
      </c>
      <c r="B19" s="15">
        <v>2659.06</v>
      </c>
      <c r="C19" s="15">
        <v>2502.95</v>
      </c>
      <c r="D19" s="1">
        <v>2528.18</v>
      </c>
      <c r="E19" s="15">
        <v>2487.31</v>
      </c>
      <c r="F19" s="1">
        <v>2261.37</v>
      </c>
      <c r="G19" s="15">
        <v>2321.08</v>
      </c>
      <c r="H19" s="15">
        <v>2063.5</v>
      </c>
      <c r="I19" s="1">
        <v>2198.67</v>
      </c>
      <c r="J19" s="15">
        <v>2196.28</v>
      </c>
      <c r="K19" s="15">
        <v>2495.49</v>
      </c>
      <c r="L19" s="15">
        <v>2756.08</v>
      </c>
      <c r="M19" s="15">
        <v>2208.38</v>
      </c>
      <c r="N19" s="15">
        <f t="shared" si="0"/>
        <v>28678.349999999995</v>
      </c>
    </row>
    <row r="20" spans="1:14" ht="12.75">
      <c r="A20" t="s">
        <v>23</v>
      </c>
      <c r="B20" s="15">
        <v>1601.18</v>
      </c>
      <c r="C20" s="15">
        <v>1507.18</v>
      </c>
      <c r="D20" s="1">
        <v>1522.37</v>
      </c>
      <c r="E20" s="15">
        <v>1497.76</v>
      </c>
      <c r="F20" s="1">
        <v>1361.71</v>
      </c>
      <c r="G20" s="15">
        <v>1397.66</v>
      </c>
      <c r="H20" s="15">
        <v>1242.56</v>
      </c>
      <c r="I20" s="1">
        <v>1323.95</v>
      </c>
      <c r="J20" s="15">
        <v>1322.51</v>
      </c>
      <c r="K20" s="15">
        <v>1502.69</v>
      </c>
      <c r="L20" s="15">
        <v>1659.61</v>
      </c>
      <c r="M20" s="15">
        <v>1329.8</v>
      </c>
      <c r="N20" s="15">
        <f t="shared" si="0"/>
        <v>17268.980000000003</v>
      </c>
    </row>
    <row r="21" spans="1:14" ht="12.75">
      <c r="A21" t="s">
        <v>24</v>
      </c>
      <c r="B21" s="15">
        <v>163727.36</v>
      </c>
      <c r="C21" s="15">
        <v>154114.82</v>
      </c>
      <c r="D21" s="15">
        <v>155668.53</v>
      </c>
      <c r="E21" s="15">
        <v>153151.94</v>
      </c>
      <c r="F21" s="1">
        <v>139240.07</v>
      </c>
      <c r="G21" s="15">
        <v>142916.5</v>
      </c>
      <c r="H21" s="15">
        <v>127056.89</v>
      </c>
      <c r="I21" s="1">
        <v>135379.36</v>
      </c>
      <c r="J21" s="15">
        <v>135232.34</v>
      </c>
      <c r="K21" s="15">
        <v>153655.89</v>
      </c>
      <c r="L21" s="15">
        <v>169701.35</v>
      </c>
      <c r="M21" s="15">
        <v>135977.28</v>
      </c>
      <c r="N21" s="15">
        <f t="shared" si="0"/>
        <v>1765822.3300000003</v>
      </c>
    </row>
    <row r="22" spans="1:14" ht="12.75">
      <c r="A22" t="s">
        <v>25</v>
      </c>
      <c r="B22" s="15">
        <v>3884.32</v>
      </c>
      <c r="C22" s="15">
        <v>3656.27</v>
      </c>
      <c r="D22" s="15">
        <v>3693.13</v>
      </c>
      <c r="E22" s="15">
        <v>3633.42</v>
      </c>
      <c r="F22" s="15">
        <v>3303.37</v>
      </c>
      <c r="G22" s="15">
        <v>3390.59</v>
      </c>
      <c r="H22" s="15">
        <v>3014.34</v>
      </c>
      <c r="I22" s="15">
        <v>3211.78</v>
      </c>
      <c r="J22" s="15">
        <v>3208.29</v>
      </c>
      <c r="K22" s="15">
        <v>3645.38</v>
      </c>
      <c r="L22" s="15">
        <v>4026.05</v>
      </c>
      <c r="M22" s="15">
        <v>3225.97</v>
      </c>
      <c r="N22" s="15">
        <f>SUM(B22:M22)</f>
        <v>41892.91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5" ht="12.75">
      <c r="A24" t="s">
        <v>8</v>
      </c>
      <c r="B24" s="17">
        <f>SUM(B6:B23)</f>
        <v>1057019.81</v>
      </c>
      <c r="C24" s="17">
        <f aca="true" t="shared" si="1" ref="C24:M24">SUM(C6:C23)</f>
        <v>994961.48</v>
      </c>
      <c r="D24" s="17">
        <f t="shared" si="1"/>
        <v>1004992.1700000002</v>
      </c>
      <c r="E24" s="17">
        <f t="shared" si="1"/>
        <v>988745.16</v>
      </c>
      <c r="F24" s="17">
        <f t="shared" si="1"/>
        <v>898930.4500000001</v>
      </c>
      <c r="G24" s="17">
        <f t="shared" si="1"/>
        <v>922665.38</v>
      </c>
      <c r="H24" s="17">
        <f t="shared" si="1"/>
        <v>820276.16</v>
      </c>
      <c r="I24" s="17">
        <f t="shared" si="1"/>
        <v>874005.81</v>
      </c>
      <c r="J24" s="17">
        <f t="shared" si="1"/>
        <v>873056.6200000001</v>
      </c>
      <c r="K24" s="17">
        <f t="shared" si="1"/>
        <v>991998.63</v>
      </c>
      <c r="L24" s="17">
        <f t="shared" si="1"/>
        <v>1095587.75</v>
      </c>
      <c r="M24" s="17">
        <f t="shared" si="1"/>
        <v>877865.99</v>
      </c>
      <c r="N24" s="17">
        <f>SUM(N6:N22)</f>
        <v>11400105.409999998</v>
      </c>
      <c r="O24" s="1"/>
    </row>
    <row r="25" spans="3:14" ht="12.75">
      <c r="C25" s="1"/>
      <c r="N25" s="15"/>
    </row>
    <row r="26" spans="1:15" ht="12.75">
      <c r="A26" t="s">
        <v>44</v>
      </c>
      <c r="B26" s="1">
        <v>39116.13</v>
      </c>
      <c r="C26" s="1">
        <v>39116.17</v>
      </c>
      <c r="D26" s="1">
        <v>39116.17</v>
      </c>
      <c r="E26" s="1">
        <v>39116.17</v>
      </c>
      <c r="F26" s="1">
        <v>39116.17</v>
      </c>
      <c r="G26" s="1">
        <v>39116.17</v>
      </c>
      <c r="H26" s="1">
        <v>39116.17</v>
      </c>
      <c r="I26" s="1">
        <v>39116.17</v>
      </c>
      <c r="J26" s="1">
        <v>39116.17</v>
      </c>
      <c r="K26" s="1">
        <v>39116.17</v>
      </c>
      <c r="L26" s="1">
        <v>39116.17</v>
      </c>
      <c r="M26" s="1">
        <v>39116.17</v>
      </c>
      <c r="N26" s="15">
        <f>SUM(B26:M26)</f>
        <v>469393.9999999999</v>
      </c>
      <c r="O26" s="1"/>
    </row>
    <row r="27" spans="1:14" ht="12.75">
      <c r="A27" t="s">
        <v>45</v>
      </c>
      <c r="B27" s="1">
        <v>3744.61</v>
      </c>
      <c r="C27" s="1">
        <v>14206.79</v>
      </c>
      <c r="D27" s="1">
        <v>27205.03</v>
      </c>
      <c r="E27" s="1">
        <v>1395.71</v>
      </c>
      <c r="F27" s="1">
        <v>4073.19</v>
      </c>
      <c r="G27" s="1">
        <v>5889.24</v>
      </c>
      <c r="H27" s="1">
        <v>11796.04</v>
      </c>
      <c r="I27" s="1">
        <v>30376.67</v>
      </c>
      <c r="J27" s="1">
        <v>12882.11</v>
      </c>
      <c r="K27" s="1">
        <v>716.6</v>
      </c>
      <c r="L27" s="1">
        <v>21596.47</v>
      </c>
      <c r="M27" s="1">
        <v>19179.93</v>
      </c>
      <c r="N27" s="15">
        <f>SUM(B27:M27)</f>
        <v>153062.39</v>
      </c>
    </row>
    <row r="28" spans="2:14" ht="12.75">
      <c r="B28" s="1"/>
      <c r="C28" s="1"/>
      <c r="D28" s="1"/>
      <c r="E28" s="1"/>
      <c r="F28" s="1"/>
      <c r="H28" s="1"/>
      <c r="I28" s="1"/>
      <c r="K28" s="1"/>
      <c r="L28" s="1"/>
      <c r="M28" s="1"/>
      <c r="N28" s="15"/>
    </row>
    <row r="29" spans="1:15" ht="12.75">
      <c r="A29" t="s">
        <v>46</v>
      </c>
      <c r="B29" s="1">
        <v>7672951.65</v>
      </c>
      <c r="C29" s="1">
        <v>7239593.56</v>
      </c>
      <c r="D29" s="1">
        <v>7308758.43</v>
      </c>
      <c r="E29" s="1">
        <v>7188729.36</v>
      </c>
      <c r="F29" s="1">
        <v>6515926.39</v>
      </c>
      <c r="G29" s="1">
        <v>6724070.81</v>
      </c>
      <c r="H29" s="1">
        <v>6015746.31</v>
      </c>
      <c r="I29" s="1">
        <v>6388791.4</v>
      </c>
      <c r="J29" s="1">
        <v>6384159.5</v>
      </c>
      <c r="K29" s="1">
        <v>7217016.1</v>
      </c>
      <c r="L29" s="1">
        <v>7942927.41</v>
      </c>
      <c r="M29" s="1">
        <v>6418875.11</v>
      </c>
      <c r="N29" s="15">
        <f>SUM(B29:M29)</f>
        <v>83017546.03</v>
      </c>
      <c r="O29" s="1"/>
    </row>
    <row r="31" spans="1:15" ht="13.5" thickBot="1">
      <c r="A31" t="s">
        <v>47</v>
      </c>
      <c r="B31" s="30">
        <f>SUM(B24:B29)</f>
        <v>8772832.200000001</v>
      </c>
      <c r="C31" s="30">
        <f>SUM(C24:C29)</f>
        <v>8287878</v>
      </c>
      <c r="D31" s="30">
        <f>SUM(D24:D29)</f>
        <v>8380071.8</v>
      </c>
      <c r="E31" s="30">
        <f aca="true" t="shared" si="2" ref="E31:N31">SUM(E24:E29)</f>
        <v>8217986.4</v>
      </c>
      <c r="F31" s="30">
        <f t="shared" si="2"/>
        <v>7458046.199999999</v>
      </c>
      <c r="G31" s="30">
        <f t="shared" si="2"/>
        <v>7691741.6</v>
      </c>
      <c r="H31" s="30">
        <f t="shared" si="2"/>
        <v>6886934.68</v>
      </c>
      <c r="I31" s="30">
        <f t="shared" si="2"/>
        <v>7332290.050000001</v>
      </c>
      <c r="J31" s="30">
        <f t="shared" si="2"/>
        <v>7309214.4</v>
      </c>
      <c r="K31" s="30">
        <f t="shared" si="2"/>
        <v>8248847.5</v>
      </c>
      <c r="L31" s="30">
        <f t="shared" si="2"/>
        <v>9099227.8</v>
      </c>
      <c r="M31" s="30">
        <f t="shared" si="2"/>
        <v>7355037.2</v>
      </c>
      <c r="N31" s="30">
        <f t="shared" si="2"/>
        <v>95040107.83</v>
      </c>
      <c r="O31" s="65"/>
    </row>
    <row r="32" spans="2:15" ht="13.5" thickTop="1">
      <c r="B32" s="65"/>
      <c r="C32" s="1"/>
      <c r="D32" s="1"/>
      <c r="E32" s="1"/>
      <c r="F32" s="1"/>
      <c r="G32" s="1"/>
      <c r="H32" s="1"/>
      <c r="I32" s="1"/>
      <c r="J32" s="1"/>
      <c r="K32" s="1"/>
      <c r="M32" s="1"/>
      <c r="O32" s="66"/>
    </row>
    <row r="33" spans="1:15" ht="12.75">
      <c r="A33" t="s">
        <v>48</v>
      </c>
      <c r="B33" s="1">
        <v>75</v>
      </c>
      <c r="C33" s="1">
        <v>-150</v>
      </c>
      <c r="D33" s="1">
        <v>0</v>
      </c>
      <c r="E33" s="1">
        <v>900</v>
      </c>
      <c r="F33" s="1">
        <v>7200</v>
      </c>
      <c r="G33" s="1">
        <v>1200</v>
      </c>
      <c r="H33" s="1">
        <v>0</v>
      </c>
      <c r="I33" s="1">
        <v>412.5</v>
      </c>
      <c r="J33" s="1">
        <v>150</v>
      </c>
      <c r="K33" s="1">
        <v>112.5</v>
      </c>
      <c r="L33" s="1">
        <v>0</v>
      </c>
      <c r="M33" s="1">
        <v>0</v>
      </c>
      <c r="N33" s="15">
        <f>SUM(B33:M33)</f>
        <v>9900</v>
      </c>
      <c r="O33" s="1"/>
    </row>
    <row r="34" spans="1:15" ht="12.75">
      <c r="A34" t="s">
        <v>49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2573.55</v>
      </c>
      <c r="J34" s="1">
        <v>0</v>
      </c>
      <c r="K34" s="1">
        <v>0</v>
      </c>
      <c r="L34" s="1">
        <v>0</v>
      </c>
      <c r="M34" s="1">
        <v>0</v>
      </c>
      <c r="N34" s="15">
        <f>SUM(B34:M34)</f>
        <v>2573.55</v>
      </c>
      <c r="O34" s="15"/>
    </row>
    <row r="35" spans="1:15" ht="12.75">
      <c r="A35" t="s">
        <v>50</v>
      </c>
      <c r="B35" s="1">
        <v>802639.65</v>
      </c>
      <c r="C35" s="1">
        <v>875536.84</v>
      </c>
      <c r="D35" s="1">
        <v>758102.01</v>
      </c>
      <c r="E35" s="1">
        <v>877548.36</v>
      </c>
      <c r="F35" s="1">
        <v>834399.76</v>
      </c>
      <c r="G35" s="1">
        <v>817789.42</v>
      </c>
      <c r="H35" s="1">
        <v>857538.63</v>
      </c>
      <c r="I35" s="1">
        <v>844249.8</v>
      </c>
      <c r="J35" s="1">
        <v>920851.52</v>
      </c>
      <c r="K35" s="1">
        <v>856282.25</v>
      </c>
      <c r="L35" s="1">
        <v>1027635.08</v>
      </c>
      <c r="M35" s="1">
        <v>875863.28</v>
      </c>
      <c r="N35" s="15">
        <f>SUM(B35:M35)</f>
        <v>10348436.6</v>
      </c>
      <c r="O35" s="1"/>
    </row>
    <row r="36" spans="1:14" ht="12.75">
      <c r="A36" t="s">
        <v>51</v>
      </c>
      <c r="B36" s="32">
        <f>10984500+7200</f>
        <v>10991700</v>
      </c>
      <c r="C36" s="32">
        <v>10386000</v>
      </c>
      <c r="D36" s="32">
        <v>10500000</v>
      </c>
      <c r="E36" s="32">
        <v>10296000</v>
      </c>
      <c r="F36" s="32">
        <v>9336900</v>
      </c>
      <c r="G36" s="32">
        <v>9636300</v>
      </c>
      <c r="H36" s="63">
        <v>8628900</v>
      </c>
      <c r="I36" s="32">
        <v>9183600</v>
      </c>
      <c r="J36" s="32">
        <v>9159000</v>
      </c>
      <c r="K36" s="32">
        <v>10334700</v>
      </c>
      <c r="L36" s="32">
        <v>11402100</v>
      </c>
      <c r="M36" s="32">
        <v>9216000</v>
      </c>
      <c r="N36" s="72">
        <f>SUM(B36:M36)</f>
        <v>119071200</v>
      </c>
    </row>
    <row r="38" spans="9:10" ht="12.75">
      <c r="I38" s="65"/>
      <c r="J38" s="65"/>
    </row>
    <row r="39" spans="10:14" ht="12.75">
      <c r="J39" s="1"/>
      <c r="N39" s="15"/>
    </row>
    <row r="41" ht="12.75">
      <c r="A41" t="str">
        <f ca="1">CELL("filename")</f>
        <v>S:\Div - Adm Svc\Distribution &amp; Statistics\Distributions\WEB\CTX Prior years\[Consolidated_Tax_13.xls]CTX DISTRIBUTION</v>
      </c>
    </row>
    <row r="42" ht="12.75">
      <c r="N42" s="1"/>
    </row>
    <row r="43" ht="12.75">
      <c r="B43" s="64"/>
    </row>
    <row r="44" ht="12.75">
      <c r="B44" s="1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3" width="12.8515625" style="0" customWidth="1"/>
    <col min="4" max="7" width="12.8515625" style="0" bestFit="1" customWidth="1"/>
    <col min="8" max="8" width="14.00390625" style="0" bestFit="1" customWidth="1"/>
    <col min="9" max="13" width="12.8515625" style="0" bestFit="1" customWidth="1"/>
    <col min="14" max="14" width="14.421875" style="0" bestFit="1" customWidth="1"/>
  </cols>
  <sheetData>
    <row r="2" ht="20.25">
      <c r="A2" s="77" t="s">
        <v>257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4511.28</v>
      </c>
      <c r="C6" s="15">
        <v>5263.55</v>
      </c>
      <c r="D6" s="15">
        <v>5382.81</v>
      </c>
      <c r="E6" s="15">
        <v>6584.54</v>
      </c>
      <c r="F6" s="6">
        <v>7162.96</v>
      </c>
      <c r="G6" s="15">
        <v>6679.1</v>
      </c>
      <c r="H6">
        <v>4596.28</v>
      </c>
      <c r="I6" s="15">
        <v>3929.96</v>
      </c>
      <c r="J6" s="15">
        <v>6293.78</v>
      </c>
      <c r="K6" s="15">
        <v>5409.73</v>
      </c>
      <c r="L6" s="15">
        <v>7430.82</v>
      </c>
      <c r="M6" s="15">
        <v>6674.42</v>
      </c>
      <c r="N6" s="15">
        <f aca="true" t="shared" si="0" ref="N6:N22">SUM(B6:M6)</f>
        <v>69919.23</v>
      </c>
    </row>
    <row r="7" spans="1:14" ht="12.75">
      <c r="A7" t="s">
        <v>10</v>
      </c>
      <c r="B7" s="15">
        <v>2022.53</v>
      </c>
      <c r="C7" s="15">
        <v>2359.8</v>
      </c>
      <c r="D7" s="15">
        <v>2413.27</v>
      </c>
      <c r="E7" s="15">
        <v>2952.04</v>
      </c>
      <c r="F7" s="6">
        <v>3211.36</v>
      </c>
      <c r="G7" s="15">
        <v>2994.43</v>
      </c>
      <c r="H7">
        <v>2060.64</v>
      </c>
      <c r="I7" s="15">
        <v>1761.91</v>
      </c>
      <c r="J7" s="15">
        <v>2821.68</v>
      </c>
      <c r="K7" s="15">
        <v>2425.34</v>
      </c>
      <c r="L7" s="15">
        <v>3331.45</v>
      </c>
      <c r="M7" s="15">
        <v>2992.33</v>
      </c>
      <c r="N7" s="15">
        <f t="shared" si="0"/>
        <v>31346.78</v>
      </c>
    </row>
    <row r="8" spans="1:14" ht="12.75">
      <c r="A8" t="s">
        <v>11</v>
      </c>
      <c r="B8" s="15">
        <v>158330.11</v>
      </c>
      <c r="C8" s="15">
        <v>184732.49999999994</v>
      </c>
      <c r="D8" s="15">
        <v>188918.08</v>
      </c>
      <c r="E8" s="15">
        <v>231094.4300000001</v>
      </c>
      <c r="F8" s="6">
        <v>251395.1399999999</v>
      </c>
      <c r="G8" s="15">
        <v>234413.42</v>
      </c>
      <c r="H8">
        <v>161313.49</v>
      </c>
      <c r="I8" s="15">
        <v>137927.92000000004</v>
      </c>
      <c r="J8" s="15">
        <v>220889.93000000008</v>
      </c>
      <c r="K8" s="15">
        <v>189862.63</v>
      </c>
      <c r="L8" s="15">
        <v>260795.8599999999</v>
      </c>
      <c r="M8" s="15">
        <v>234248.87</v>
      </c>
      <c r="N8" s="15">
        <f t="shared" si="0"/>
        <v>2453922.38</v>
      </c>
    </row>
    <row r="9" spans="1:14" ht="12.75">
      <c r="A9" t="s">
        <v>12</v>
      </c>
      <c r="B9" s="15">
        <v>3834.98</v>
      </c>
      <c r="C9" s="15">
        <v>4474.48</v>
      </c>
      <c r="D9" s="15">
        <v>4575.86</v>
      </c>
      <c r="E9" s="15">
        <v>5597.43</v>
      </c>
      <c r="F9" s="6">
        <v>6089.14</v>
      </c>
      <c r="G9" s="15">
        <v>5677.82</v>
      </c>
      <c r="H9">
        <v>3907.24</v>
      </c>
      <c r="I9" s="15">
        <v>3340.81</v>
      </c>
      <c r="J9" s="15">
        <v>5350.26</v>
      </c>
      <c r="K9" s="15">
        <v>4598.74</v>
      </c>
      <c r="L9" s="15">
        <v>6316.84</v>
      </c>
      <c r="M9" s="15">
        <v>5673.84</v>
      </c>
      <c r="N9" s="15">
        <f t="shared" si="0"/>
        <v>59437.43999999999</v>
      </c>
    </row>
    <row r="10" spans="1:14" ht="12.75">
      <c r="A10" t="s">
        <v>13</v>
      </c>
      <c r="B10" s="15">
        <v>4012</v>
      </c>
      <c r="C10" s="15">
        <v>4681.02</v>
      </c>
      <c r="D10" s="15">
        <v>4787.08</v>
      </c>
      <c r="E10" s="15">
        <v>5855.81</v>
      </c>
      <c r="F10" s="6">
        <v>6370.21</v>
      </c>
      <c r="G10" s="15">
        <v>5939.91</v>
      </c>
      <c r="H10">
        <v>4087.6</v>
      </c>
      <c r="I10" s="15">
        <v>3495.02</v>
      </c>
      <c r="J10" s="15">
        <v>5597.23</v>
      </c>
      <c r="K10" s="15">
        <v>4811.02</v>
      </c>
      <c r="L10" s="15">
        <v>6608.42</v>
      </c>
      <c r="M10" s="15">
        <v>5935.74</v>
      </c>
      <c r="N10" s="15">
        <f t="shared" si="0"/>
        <v>62181.05999999999</v>
      </c>
    </row>
    <row r="11" spans="1:14" ht="12.75">
      <c r="A11" t="s">
        <v>14</v>
      </c>
      <c r="B11" s="15">
        <v>66.38</v>
      </c>
      <c r="C11" s="15">
        <v>77.45</v>
      </c>
      <c r="D11" s="15">
        <v>79.21</v>
      </c>
      <c r="E11" s="15">
        <v>96.89</v>
      </c>
      <c r="F11" s="6">
        <v>105.4</v>
      </c>
      <c r="G11" s="15">
        <v>98.28</v>
      </c>
      <c r="H11">
        <v>67.63</v>
      </c>
      <c r="I11" s="15">
        <v>57.83</v>
      </c>
      <c r="J11" s="15">
        <v>92.61</v>
      </c>
      <c r="K11" s="15">
        <v>79.6</v>
      </c>
      <c r="L11" s="15">
        <v>109.34</v>
      </c>
      <c r="M11" s="15">
        <v>98.21</v>
      </c>
      <c r="N11" s="15">
        <f t="shared" si="0"/>
        <v>1028.83</v>
      </c>
    </row>
    <row r="12" spans="1:14" ht="12.75">
      <c r="A12" t="s">
        <v>15</v>
      </c>
      <c r="B12" s="15">
        <v>160.44</v>
      </c>
      <c r="C12" s="15">
        <v>187.2</v>
      </c>
      <c r="D12" s="15">
        <v>191.44</v>
      </c>
      <c r="E12" s="15">
        <v>234.18</v>
      </c>
      <c r="F12" s="6">
        <v>254.75</v>
      </c>
      <c r="G12" s="15">
        <v>237.54</v>
      </c>
      <c r="H12">
        <v>163.47</v>
      </c>
      <c r="I12" s="15">
        <v>139.77</v>
      </c>
      <c r="J12" s="15">
        <v>223.84</v>
      </c>
      <c r="K12" s="15">
        <v>192.4</v>
      </c>
      <c r="L12" s="15">
        <v>264.28</v>
      </c>
      <c r="M12" s="15">
        <v>237.38</v>
      </c>
      <c r="N12" s="15">
        <f t="shared" si="0"/>
        <v>2486.69</v>
      </c>
    </row>
    <row r="13" spans="1:14" ht="12.75">
      <c r="A13" t="s">
        <v>16</v>
      </c>
      <c r="B13" s="15">
        <v>1378.74</v>
      </c>
      <c r="C13" s="15">
        <v>1608.66</v>
      </c>
      <c r="D13" s="15">
        <v>1645.11</v>
      </c>
      <c r="E13" s="15">
        <v>2012.38</v>
      </c>
      <c r="F13" s="6">
        <v>2189.16</v>
      </c>
      <c r="G13" s="15">
        <v>2041.28</v>
      </c>
      <c r="H13">
        <v>1404.72</v>
      </c>
      <c r="I13" s="15">
        <v>1201.08</v>
      </c>
      <c r="J13" s="15">
        <v>1923.52</v>
      </c>
      <c r="K13" s="15">
        <v>1653.33</v>
      </c>
      <c r="L13" s="15">
        <v>2271.02</v>
      </c>
      <c r="M13" s="15">
        <v>2039.85</v>
      </c>
      <c r="N13" s="15">
        <f t="shared" si="0"/>
        <v>21368.85</v>
      </c>
    </row>
    <row r="14" spans="1:14" ht="12.75">
      <c r="A14" t="s">
        <v>17</v>
      </c>
      <c r="B14" s="15">
        <v>481.82</v>
      </c>
      <c r="C14" s="15">
        <v>562.16</v>
      </c>
      <c r="D14" s="15">
        <v>574.9</v>
      </c>
      <c r="E14" s="15">
        <v>703.25</v>
      </c>
      <c r="F14" s="6">
        <v>765.02</v>
      </c>
      <c r="G14" s="15">
        <v>713.35</v>
      </c>
      <c r="H14">
        <v>490.9</v>
      </c>
      <c r="I14" s="15">
        <v>419.73</v>
      </c>
      <c r="J14" s="15">
        <v>672.19</v>
      </c>
      <c r="K14" s="15">
        <v>577.77</v>
      </c>
      <c r="L14" s="15">
        <v>793.63</v>
      </c>
      <c r="M14" s="15">
        <v>712.85</v>
      </c>
      <c r="N14" s="15">
        <f t="shared" si="0"/>
        <v>7467.570000000001</v>
      </c>
    </row>
    <row r="15" spans="1:14" ht="12.75">
      <c r="A15" t="s">
        <v>18</v>
      </c>
      <c r="B15" s="15">
        <v>425.17</v>
      </c>
      <c r="C15" s="15">
        <v>496.07</v>
      </c>
      <c r="D15" s="15">
        <v>507.31</v>
      </c>
      <c r="E15" s="15">
        <v>620.57</v>
      </c>
      <c r="F15" s="6">
        <v>675.08</v>
      </c>
      <c r="G15" s="15">
        <v>629.48</v>
      </c>
      <c r="H15">
        <v>433.18</v>
      </c>
      <c r="I15" s="15">
        <v>370.38</v>
      </c>
      <c r="J15" s="15">
        <v>593.16</v>
      </c>
      <c r="K15" s="15">
        <v>509.85</v>
      </c>
      <c r="L15" s="15">
        <v>700.33</v>
      </c>
      <c r="M15" s="15">
        <v>629.04</v>
      </c>
      <c r="N15" s="15">
        <f t="shared" si="0"/>
        <v>6589.62</v>
      </c>
    </row>
    <row r="16" spans="1:14" ht="12.75">
      <c r="A16" t="s">
        <v>19</v>
      </c>
      <c r="B16" s="15">
        <v>4219.76</v>
      </c>
      <c r="C16" s="15">
        <v>4923.42</v>
      </c>
      <c r="D16" s="15">
        <v>5034.97</v>
      </c>
      <c r="E16" s="15">
        <v>6159.04</v>
      </c>
      <c r="F16" s="6">
        <v>6700.09</v>
      </c>
      <c r="G16" s="15">
        <v>6247.5</v>
      </c>
      <c r="H16">
        <v>4299.27</v>
      </c>
      <c r="I16" s="15">
        <v>3676</v>
      </c>
      <c r="J16" s="15">
        <v>5887.08</v>
      </c>
      <c r="K16" s="15">
        <v>5060.15</v>
      </c>
      <c r="L16" s="15">
        <v>6950.63</v>
      </c>
      <c r="M16" s="15">
        <v>6243.11</v>
      </c>
      <c r="N16" s="15">
        <f t="shared" si="0"/>
        <v>65401.020000000004</v>
      </c>
    </row>
    <row r="17" spans="1:14" ht="12.75">
      <c r="A17" t="s">
        <v>20</v>
      </c>
      <c r="B17" s="15">
        <v>370.21</v>
      </c>
      <c r="C17" s="15">
        <v>431.95</v>
      </c>
      <c r="D17" s="15">
        <v>441.74</v>
      </c>
      <c r="E17" s="15">
        <v>540.35</v>
      </c>
      <c r="F17" s="6">
        <v>587.82</v>
      </c>
      <c r="G17" s="15">
        <v>548.11</v>
      </c>
      <c r="H17">
        <v>377.19</v>
      </c>
      <c r="I17" s="15">
        <v>322.51</v>
      </c>
      <c r="J17" s="15">
        <v>516.49</v>
      </c>
      <c r="K17" s="15">
        <v>443.94</v>
      </c>
      <c r="L17" s="15">
        <v>609.8</v>
      </c>
      <c r="M17" s="15">
        <v>547.73</v>
      </c>
      <c r="N17" s="15">
        <f t="shared" si="0"/>
        <v>5737.84</v>
      </c>
    </row>
    <row r="18" spans="1:14" ht="12.75">
      <c r="A18" t="s">
        <v>21</v>
      </c>
      <c r="B18" s="15">
        <v>3581.68</v>
      </c>
      <c r="C18" s="15">
        <v>4178.94</v>
      </c>
      <c r="D18" s="15">
        <v>4273.63</v>
      </c>
      <c r="E18" s="15">
        <v>5227.72</v>
      </c>
      <c r="F18" s="6">
        <v>5686.96</v>
      </c>
      <c r="G18" s="15">
        <v>5302.8</v>
      </c>
      <c r="H18">
        <v>3649.17</v>
      </c>
      <c r="I18" s="15">
        <v>3120.15</v>
      </c>
      <c r="J18" s="15">
        <v>4996.88</v>
      </c>
      <c r="K18" s="15">
        <v>4294.99</v>
      </c>
      <c r="L18" s="15">
        <v>5899.62</v>
      </c>
      <c r="M18" s="15">
        <v>5299.08</v>
      </c>
      <c r="N18" s="15">
        <f t="shared" si="0"/>
        <v>55511.62</v>
      </c>
    </row>
    <row r="19" spans="1:14" ht="12.75">
      <c r="A19" t="s">
        <v>22</v>
      </c>
      <c r="B19" s="15">
        <v>550.93</v>
      </c>
      <c r="C19" s="15">
        <v>642.81</v>
      </c>
      <c r="D19" s="15">
        <v>657.37</v>
      </c>
      <c r="E19" s="15">
        <v>804.13</v>
      </c>
      <c r="F19" s="6">
        <v>874.77</v>
      </c>
      <c r="G19" s="15">
        <v>815.68</v>
      </c>
      <c r="H19">
        <v>561.32</v>
      </c>
      <c r="I19" s="15">
        <v>479.94</v>
      </c>
      <c r="J19" s="15">
        <v>768.62</v>
      </c>
      <c r="K19" s="15">
        <v>660.66</v>
      </c>
      <c r="L19" s="15">
        <v>907.48</v>
      </c>
      <c r="M19" s="15">
        <v>815.11</v>
      </c>
      <c r="N19" s="15">
        <f t="shared" si="0"/>
        <v>8538.82</v>
      </c>
    </row>
    <row r="20" spans="1:14" ht="12.75">
      <c r="A20" t="s">
        <v>23</v>
      </c>
      <c r="B20" s="15">
        <v>331.75</v>
      </c>
      <c r="C20" s="15">
        <v>387.07</v>
      </c>
      <c r="D20" s="15">
        <v>395.84</v>
      </c>
      <c r="E20" s="15">
        <v>484.22</v>
      </c>
      <c r="F20" s="6">
        <v>526.75</v>
      </c>
      <c r="G20" s="15">
        <v>491.17</v>
      </c>
      <c r="H20">
        <v>338</v>
      </c>
      <c r="I20" s="15">
        <v>289</v>
      </c>
      <c r="J20" s="15">
        <v>462.83</v>
      </c>
      <c r="K20" s="15">
        <v>397.82</v>
      </c>
      <c r="L20" s="15">
        <v>546.45</v>
      </c>
      <c r="M20" s="15">
        <v>490.83</v>
      </c>
      <c r="N20" s="15">
        <f t="shared" si="0"/>
        <v>5141.73</v>
      </c>
    </row>
    <row r="21" spans="1:14" ht="12.75">
      <c r="A21" t="s">
        <v>24</v>
      </c>
      <c r="B21" s="15">
        <v>33922.91</v>
      </c>
      <c r="C21" s="15">
        <v>39579.74</v>
      </c>
      <c r="D21" s="15">
        <v>40476.52</v>
      </c>
      <c r="E21" s="15">
        <v>49512.99</v>
      </c>
      <c r="F21" s="6">
        <v>53862.5</v>
      </c>
      <c r="G21" s="15">
        <v>50224.09</v>
      </c>
      <c r="H21">
        <v>34562.12</v>
      </c>
      <c r="I21" s="15">
        <v>29551.66</v>
      </c>
      <c r="J21" s="15">
        <v>47326.62</v>
      </c>
      <c r="K21" s="15">
        <v>40678.89</v>
      </c>
      <c r="L21" s="15">
        <v>55876.64</v>
      </c>
      <c r="M21" s="15">
        <v>50188.84</v>
      </c>
      <c r="N21" s="15">
        <f t="shared" si="0"/>
        <v>525763.52</v>
      </c>
    </row>
    <row r="22" spans="1:14" ht="12.75">
      <c r="A22" t="s">
        <v>25</v>
      </c>
      <c r="B22" s="15">
        <v>804.8</v>
      </c>
      <c r="C22" s="15">
        <v>939</v>
      </c>
      <c r="D22" s="15">
        <v>960.28</v>
      </c>
      <c r="E22" s="15">
        <v>1174.66</v>
      </c>
      <c r="F22" s="60">
        <v>1277.85</v>
      </c>
      <c r="G22" s="15">
        <v>1191.53</v>
      </c>
      <c r="H22">
        <v>819.96</v>
      </c>
      <c r="I22" s="15">
        <v>701.09</v>
      </c>
      <c r="J22" s="15">
        <v>1122.79</v>
      </c>
      <c r="K22" s="15">
        <v>965.08</v>
      </c>
      <c r="L22" s="15">
        <v>1325.63</v>
      </c>
      <c r="M22" s="15">
        <v>1190.7</v>
      </c>
      <c r="N22" s="15">
        <f t="shared" si="0"/>
        <v>12473.369999999999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7">
        <f aca="true" t="shared" si="1" ref="B24:M24">SUM(B6:B23)</f>
        <v>219005.49</v>
      </c>
      <c r="C24" s="17">
        <f t="shared" si="1"/>
        <v>255525.82</v>
      </c>
      <c r="D24" s="17">
        <f t="shared" si="1"/>
        <v>261315.4199999999</v>
      </c>
      <c r="E24" s="17">
        <f t="shared" si="1"/>
        <v>319654.63</v>
      </c>
      <c r="F24" s="17">
        <f t="shared" si="1"/>
        <v>347734.96</v>
      </c>
      <c r="G24" s="17">
        <f t="shared" si="1"/>
        <v>324245.49</v>
      </c>
      <c r="H24" s="17">
        <f t="shared" si="1"/>
        <v>223132.18</v>
      </c>
      <c r="I24" s="17">
        <f t="shared" si="1"/>
        <v>190784.76</v>
      </c>
      <c r="J24" s="17">
        <f t="shared" si="1"/>
        <v>305539.51</v>
      </c>
      <c r="K24" s="17">
        <f t="shared" si="1"/>
        <v>262621.94</v>
      </c>
      <c r="L24" s="17">
        <f t="shared" si="1"/>
        <v>360738.24</v>
      </c>
      <c r="M24" s="17">
        <f t="shared" si="1"/>
        <v>324017.93</v>
      </c>
      <c r="N24" s="17">
        <f>SUM(N6:N22)</f>
        <v>3394316.3699999996</v>
      </c>
    </row>
    <row r="25" spans="2:14" ht="12.75">
      <c r="B25" s="15"/>
      <c r="K25" t="s">
        <v>248</v>
      </c>
      <c r="N25" s="15"/>
    </row>
    <row r="26" spans="1:14" ht="12.75">
      <c r="A26" t="s">
        <v>52</v>
      </c>
      <c r="B26" s="15">
        <v>3176277.56</v>
      </c>
      <c r="C26" s="44">
        <v>3261492.85</v>
      </c>
      <c r="D26" s="15">
        <v>3057766.55</v>
      </c>
      <c r="E26" s="15">
        <v>3461020.28</v>
      </c>
      <c r="F26" s="44">
        <v>3736987.53</v>
      </c>
      <c r="G26" s="15">
        <v>3593894</v>
      </c>
      <c r="H26" s="15">
        <v>2845351.39</v>
      </c>
      <c r="I26" s="15">
        <v>2445272.16</v>
      </c>
      <c r="J26" s="15">
        <v>3427209.34</v>
      </c>
      <c r="K26" s="15">
        <v>2923298.96</v>
      </c>
      <c r="L26" s="15">
        <v>4310683.12</v>
      </c>
      <c r="M26" s="44">
        <v>3645122.66</v>
      </c>
      <c r="N26" s="15">
        <f>SUM(B26:M26)</f>
        <v>39884376.400000006</v>
      </c>
    </row>
    <row r="27" spans="1:14" ht="12.75">
      <c r="A27" t="s">
        <v>53</v>
      </c>
      <c r="B27" s="15">
        <v>65701.66</v>
      </c>
      <c r="C27" s="15">
        <v>76657.78</v>
      </c>
      <c r="D27" s="15">
        <v>78394.62</v>
      </c>
      <c r="E27" s="15">
        <v>95896.37</v>
      </c>
      <c r="F27" s="15">
        <v>104320.45</v>
      </c>
      <c r="G27" s="15">
        <v>97273.64</v>
      </c>
      <c r="H27" s="15">
        <v>66939.68</v>
      </c>
      <c r="I27" s="15">
        <v>57235.41</v>
      </c>
      <c r="J27" s="15">
        <v>91661.86</v>
      </c>
      <c r="K27" s="15">
        <v>78786.62</v>
      </c>
      <c r="L27" s="15">
        <v>108221.46</v>
      </c>
      <c r="M27" s="15">
        <v>97205.39</v>
      </c>
      <c r="N27" s="15">
        <f>SUM(B27:M27)</f>
        <v>1018294.94</v>
      </c>
    </row>
    <row r="28" ht="12.75">
      <c r="N28" s="15"/>
    </row>
    <row r="29" spans="1:14" ht="13.5" thickBot="1">
      <c r="A29" t="s">
        <v>54</v>
      </c>
      <c r="B29" s="30">
        <f>SUM(B24:B27)</f>
        <v>3460984.71</v>
      </c>
      <c r="C29" s="30">
        <f aca="true" t="shared" si="2" ref="C29:N29">SUM(C24:C27)</f>
        <v>3593676.4499999997</v>
      </c>
      <c r="D29" s="30">
        <f t="shared" si="2"/>
        <v>3397476.59</v>
      </c>
      <c r="E29" s="30">
        <f t="shared" si="2"/>
        <v>3876571.28</v>
      </c>
      <c r="F29" s="30">
        <f t="shared" si="2"/>
        <v>4189042.94</v>
      </c>
      <c r="G29" s="30">
        <f t="shared" si="2"/>
        <v>4015413.1300000004</v>
      </c>
      <c r="H29" s="30">
        <f t="shared" si="2"/>
        <v>3135423.2500000005</v>
      </c>
      <c r="I29" s="30">
        <f t="shared" si="2"/>
        <v>2693292.33</v>
      </c>
      <c r="J29" s="30">
        <f t="shared" si="2"/>
        <v>3824410.7099999995</v>
      </c>
      <c r="K29" s="30">
        <f t="shared" si="2"/>
        <v>3264707.52</v>
      </c>
      <c r="L29" s="30">
        <f t="shared" si="2"/>
        <v>4779642.82</v>
      </c>
      <c r="M29" s="30">
        <f t="shared" si="2"/>
        <v>4066345.9800000004</v>
      </c>
      <c r="N29" s="30">
        <f t="shared" si="2"/>
        <v>44296987.71</v>
      </c>
    </row>
    <row r="30" ht="13.5" thickTop="1">
      <c r="N30" s="15"/>
    </row>
    <row r="31" spans="1:14" ht="12.75">
      <c r="A31" t="s">
        <v>249</v>
      </c>
      <c r="B31" s="15">
        <v>168640</v>
      </c>
      <c r="C31" s="15">
        <v>2550</v>
      </c>
      <c r="D31" s="15">
        <v>2460</v>
      </c>
      <c r="E31" s="15">
        <v>2262.5</v>
      </c>
      <c r="F31" s="15">
        <v>3462.5</v>
      </c>
      <c r="G31" s="15">
        <v>2850</v>
      </c>
      <c r="H31" s="15">
        <v>3200</v>
      </c>
      <c r="I31" s="15">
        <v>2387.5</v>
      </c>
      <c r="J31" s="15">
        <v>1850</v>
      </c>
      <c r="K31" s="15">
        <v>756.25</v>
      </c>
      <c r="L31" s="15">
        <v>437.5</v>
      </c>
      <c r="M31" s="15">
        <v>18.75</v>
      </c>
      <c r="N31" s="15">
        <f aca="true" t="shared" si="3" ref="N31:N36">SUM(B31:M31)</f>
        <v>190875</v>
      </c>
    </row>
    <row r="32" ht="12.75">
      <c r="N32" s="15">
        <f t="shared" si="3"/>
        <v>0</v>
      </c>
    </row>
    <row r="33" spans="1:14" ht="12.75">
      <c r="A33" t="s">
        <v>55</v>
      </c>
      <c r="B33" s="32">
        <f>682173.31+6098408.52</f>
        <v>6780581.83</v>
      </c>
      <c r="C33" s="32">
        <f>709566.67+5316074.9</f>
        <v>6025641.57</v>
      </c>
      <c r="D33" s="32">
        <f>658789.5+4546226.35</f>
        <v>5205015.85</v>
      </c>
      <c r="E33" s="32">
        <f>747822.96+4412828.19</f>
        <v>5160651.15</v>
      </c>
      <c r="F33" s="32">
        <f>677039.85+4682471.29</f>
        <v>5359511.14</v>
      </c>
      <c r="G33" s="32">
        <f>704345.17+4894619.59</f>
        <v>5598964.76</v>
      </c>
      <c r="H33" s="32">
        <f>701759.81+4709845.03</f>
        <v>5411604.84</v>
      </c>
      <c r="I33" s="32">
        <f>637338.67+3722423.79</f>
        <v>4359762.46</v>
      </c>
      <c r="J33" s="32">
        <f>744932.09+5157284.06</f>
        <v>5902216.149999999</v>
      </c>
      <c r="K33" s="32">
        <f>542825.29+4038008.58</f>
        <v>4580833.87</v>
      </c>
      <c r="L33" s="32">
        <f>1023968.96+7855481.14</f>
        <v>8879450.1</v>
      </c>
      <c r="M33" s="32">
        <f>629437.45+5773855.75</f>
        <v>6403293.2</v>
      </c>
      <c r="N33" s="15">
        <f t="shared" si="3"/>
        <v>69667526.92</v>
      </c>
    </row>
    <row r="34" spans="1:14" ht="12.75">
      <c r="A34" t="s">
        <v>56</v>
      </c>
      <c r="B34" s="32">
        <v>697381.45</v>
      </c>
      <c r="C34" s="32">
        <v>914443.34</v>
      </c>
      <c r="D34" s="32">
        <v>745247.79</v>
      </c>
      <c r="E34" s="32">
        <v>759647.7</v>
      </c>
      <c r="F34" s="32">
        <v>914178.47</v>
      </c>
      <c r="G34" s="32">
        <v>830013.12</v>
      </c>
      <c r="H34" s="32">
        <v>758649.54</v>
      </c>
      <c r="I34" s="32">
        <v>688271.07</v>
      </c>
      <c r="J34" s="32">
        <v>725623.48</v>
      </c>
      <c r="K34" s="32">
        <v>666222.28</v>
      </c>
      <c r="L34" s="32">
        <v>814114.58</v>
      </c>
      <c r="M34" s="32">
        <v>790667.94</v>
      </c>
      <c r="N34" s="15">
        <f t="shared" si="3"/>
        <v>9304460.76</v>
      </c>
    </row>
    <row r="35" spans="1:14" ht="12.75">
      <c r="A35" t="s">
        <v>57</v>
      </c>
      <c r="B35" s="32">
        <v>111431.52</v>
      </c>
      <c r="C35" s="32">
        <v>115544.27</v>
      </c>
      <c r="D35" s="32">
        <v>123273.38</v>
      </c>
      <c r="E35" s="32">
        <v>167308.5</v>
      </c>
      <c r="F35" s="32">
        <v>140577.64</v>
      </c>
      <c r="G35" s="32">
        <v>156989.33</v>
      </c>
      <c r="H35" s="32">
        <v>101152.71</v>
      </c>
      <c r="I35" s="32">
        <v>107770.13</v>
      </c>
      <c r="J35" s="32">
        <v>132973.43</v>
      </c>
      <c r="K35" s="32">
        <v>137731.39</v>
      </c>
      <c r="L35" s="32">
        <v>149443.29</v>
      </c>
      <c r="M35" s="32">
        <v>119639.78</v>
      </c>
      <c r="N35" s="15">
        <f t="shared" si="3"/>
        <v>1563835.3699999999</v>
      </c>
    </row>
    <row r="36" spans="1:14" ht="12.75">
      <c r="A36" t="s">
        <v>58</v>
      </c>
      <c r="B36" s="33">
        <v>439090.06</v>
      </c>
      <c r="C36" s="33">
        <v>512174.23</v>
      </c>
      <c r="D36" s="33">
        <v>524014.24</v>
      </c>
      <c r="E36" s="33">
        <v>640807.23</v>
      </c>
      <c r="F36" s="33">
        <v>697013.45</v>
      </c>
      <c r="G36" s="33">
        <v>650108.76</v>
      </c>
      <c r="H36" s="33">
        <v>447360.45</v>
      </c>
      <c r="I36" s="33">
        <v>382504.72</v>
      </c>
      <c r="J36" s="33">
        <v>612580.37</v>
      </c>
      <c r="K36" s="33">
        <v>527527.49</v>
      </c>
      <c r="L36" s="33">
        <v>722192.31</v>
      </c>
      <c r="M36" s="33">
        <v>649620.3</v>
      </c>
      <c r="N36" s="34">
        <f t="shared" si="3"/>
        <v>6804993.61</v>
      </c>
    </row>
    <row r="37" spans="1:14" ht="12.75">
      <c r="A37" t="s">
        <v>59</v>
      </c>
      <c r="B37" s="32">
        <f>SUM(B33:B36)</f>
        <v>8028484.859999999</v>
      </c>
      <c r="C37" s="32">
        <f aca="true" t="shared" si="4" ref="C37:N37">SUM(C33:C36)</f>
        <v>7567803.41</v>
      </c>
      <c r="D37" s="32">
        <f t="shared" si="4"/>
        <v>6597551.26</v>
      </c>
      <c r="E37" s="32">
        <f t="shared" si="4"/>
        <v>6728414.58</v>
      </c>
      <c r="F37" s="32">
        <f t="shared" si="4"/>
        <v>7111280.699999999</v>
      </c>
      <c r="G37" s="32">
        <f t="shared" si="4"/>
        <v>7236075.97</v>
      </c>
      <c r="H37" s="32">
        <f t="shared" si="4"/>
        <v>6718767.54</v>
      </c>
      <c r="I37" s="32">
        <f t="shared" si="4"/>
        <v>5538308.38</v>
      </c>
      <c r="J37" s="32">
        <f t="shared" si="4"/>
        <v>7373393.429999999</v>
      </c>
      <c r="K37" s="32">
        <f t="shared" si="4"/>
        <v>5912315.03</v>
      </c>
      <c r="L37" s="32">
        <f t="shared" si="4"/>
        <v>10565200.28</v>
      </c>
      <c r="M37" s="32">
        <f t="shared" si="4"/>
        <v>7963221.220000001</v>
      </c>
      <c r="N37" s="73">
        <f t="shared" si="4"/>
        <v>87340816.66000001</v>
      </c>
    </row>
    <row r="38" ht="12.75">
      <c r="L38" s="32"/>
    </row>
    <row r="39" ht="12.75">
      <c r="A39" t="str">
        <f ca="1">CELL("filename")</f>
        <v>S:\Div - Adm Svc\Distribution &amp; Statistics\Distributions\WEB\CTX Prior years\[Consolidated_Tax_13.xls]CTX DISTRIBUTION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4.00390625" style="0" bestFit="1" customWidth="1"/>
    <col min="3" max="3" width="12.8515625" style="0" bestFit="1" customWidth="1"/>
    <col min="4" max="4" width="14.00390625" style="0" bestFit="1" customWidth="1"/>
    <col min="5" max="6" width="12.8515625" style="0" bestFit="1" customWidth="1"/>
    <col min="7" max="7" width="14.00390625" style="0" bestFit="1" customWidth="1"/>
    <col min="8" max="9" width="12.8515625" style="0" bestFit="1" customWidth="1"/>
    <col min="10" max="10" width="14.00390625" style="0" bestFit="1" customWidth="1"/>
    <col min="11" max="12" width="12.8515625" style="0" bestFit="1" customWidth="1"/>
    <col min="13" max="13" width="14.00390625" style="0" bestFit="1" customWidth="1"/>
    <col min="14" max="14" width="14.421875" style="0" bestFit="1" customWidth="1"/>
  </cols>
  <sheetData>
    <row r="2" ht="20.25">
      <c r="A2" s="77" t="s">
        <v>258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5" ht="12.75">
      <c r="B5" s="15"/>
    </row>
    <row r="6" spans="1:14" ht="12.75">
      <c r="A6" t="s">
        <v>9</v>
      </c>
      <c r="B6" s="15">
        <v>0</v>
      </c>
      <c r="C6" s="15">
        <v>0</v>
      </c>
      <c r="D6" s="15">
        <v>70714.05</v>
      </c>
      <c r="E6" s="15">
        <v>0</v>
      </c>
      <c r="F6" s="15">
        <v>0</v>
      </c>
      <c r="G6" s="5">
        <v>48925.15</v>
      </c>
      <c r="H6" s="15">
        <v>0</v>
      </c>
      <c r="I6" s="15">
        <v>0</v>
      </c>
      <c r="J6" s="15">
        <v>42861.5</v>
      </c>
      <c r="K6" s="15">
        <v>0</v>
      </c>
      <c r="L6" s="15">
        <v>0</v>
      </c>
      <c r="M6" s="15">
        <v>105681.95</v>
      </c>
      <c r="N6" s="15">
        <f>SUM(B6:M6)</f>
        <v>268182.65</v>
      </c>
    </row>
    <row r="7" spans="1:14" ht="12.75">
      <c r="A7" t="s">
        <v>10</v>
      </c>
      <c r="B7" s="15">
        <v>0</v>
      </c>
      <c r="C7" s="15">
        <v>0</v>
      </c>
      <c r="D7" s="15">
        <v>16702.95</v>
      </c>
      <c r="E7" s="15">
        <v>0</v>
      </c>
      <c r="F7" s="15">
        <v>0</v>
      </c>
      <c r="G7" s="5">
        <v>26621.1</v>
      </c>
      <c r="H7" s="15">
        <v>0</v>
      </c>
      <c r="I7" s="15">
        <v>0</v>
      </c>
      <c r="J7" s="15">
        <v>17935.5</v>
      </c>
      <c r="K7" s="15">
        <v>0</v>
      </c>
      <c r="L7" s="15">
        <v>0</v>
      </c>
      <c r="M7" s="15">
        <v>27997.75</v>
      </c>
      <c r="N7" s="15">
        <f aca="true" t="shared" si="0" ref="N7:N22">SUM(B7:M7)</f>
        <v>89257.3</v>
      </c>
    </row>
    <row r="8" spans="1:14" ht="12.75">
      <c r="A8" t="s">
        <v>11</v>
      </c>
      <c r="B8" s="15">
        <v>0</v>
      </c>
      <c r="C8" s="15">
        <v>0</v>
      </c>
      <c r="D8" s="15">
        <v>3705472.49</v>
      </c>
      <c r="E8" s="15">
        <v>0</v>
      </c>
      <c r="F8" s="15">
        <v>0</v>
      </c>
      <c r="G8" s="5">
        <v>5037079.05</v>
      </c>
      <c r="H8" s="15">
        <v>0</v>
      </c>
      <c r="I8" s="15">
        <v>0</v>
      </c>
      <c r="J8" s="15">
        <v>3717800.42</v>
      </c>
      <c r="K8" s="15">
        <v>0</v>
      </c>
      <c r="L8" s="15">
        <v>0</v>
      </c>
      <c r="M8" s="15">
        <v>5595206.28</v>
      </c>
      <c r="N8" s="15">
        <f t="shared" si="0"/>
        <v>18055558.24</v>
      </c>
    </row>
    <row r="9" spans="1:14" ht="12.75">
      <c r="A9" t="s">
        <v>12</v>
      </c>
      <c r="B9" s="15">
        <v>0</v>
      </c>
      <c r="C9" s="15">
        <v>0</v>
      </c>
      <c r="D9" s="15">
        <v>139213.8</v>
      </c>
      <c r="E9" s="15">
        <v>0</v>
      </c>
      <c r="F9" s="15">
        <v>0</v>
      </c>
      <c r="G9" s="5">
        <v>153431.75</v>
      </c>
      <c r="H9" s="15">
        <v>0</v>
      </c>
      <c r="I9" s="15">
        <v>0</v>
      </c>
      <c r="J9" s="15">
        <v>157987.6</v>
      </c>
      <c r="K9" s="15">
        <v>0</v>
      </c>
      <c r="L9" s="15">
        <v>0</v>
      </c>
      <c r="M9" s="15">
        <v>180348.85</v>
      </c>
      <c r="N9" s="15">
        <f t="shared" si="0"/>
        <v>630982</v>
      </c>
    </row>
    <row r="10" spans="1:14" ht="12.75">
      <c r="A10" t="s">
        <v>13</v>
      </c>
      <c r="B10" s="15">
        <v>22810.15</v>
      </c>
      <c r="C10" s="15">
        <v>25715.25</v>
      </c>
      <c r="D10" s="15">
        <v>30250</v>
      </c>
      <c r="E10" s="15">
        <v>26684.35</v>
      </c>
      <c r="F10" s="15">
        <v>19974.9</v>
      </c>
      <c r="G10" s="5">
        <v>22206.8</v>
      </c>
      <c r="H10" s="15">
        <v>19098.2</v>
      </c>
      <c r="I10" s="15">
        <v>15780.05</v>
      </c>
      <c r="J10" s="15">
        <v>19349</v>
      </c>
      <c r="K10" s="15">
        <v>33698.5</v>
      </c>
      <c r="L10" s="15">
        <v>27712.85</v>
      </c>
      <c r="M10" s="15">
        <v>29288.6</v>
      </c>
      <c r="N10" s="15">
        <f t="shared" si="0"/>
        <v>292568.64999999997</v>
      </c>
    </row>
    <row r="11" spans="1:14" ht="12.75">
      <c r="A11" t="s">
        <v>14</v>
      </c>
      <c r="B11" s="15">
        <v>0</v>
      </c>
      <c r="C11" s="15">
        <v>0</v>
      </c>
      <c r="D11" s="15">
        <v>523.05</v>
      </c>
      <c r="E11" s="15">
        <v>0</v>
      </c>
      <c r="F11" s="15">
        <v>0</v>
      </c>
      <c r="G11" s="5">
        <v>605</v>
      </c>
      <c r="H11" s="15">
        <v>0</v>
      </c>
      <c r="I11" s="15">
        <v>0</v>
      </c>
      <c r="J11" s="15">
        <v>462</v>
      </c>
      <c r="K11" s="15">
        <v>0</v>
      </c>
      <c r="L11" s="15">
        <v>83.05</v>
      </c>
      <c r="M11" s="15">
        <v>873.4</v>
      </c>
      <c r="N11" s="15">
        <f t="shared" si="0"/>
        <v>2546.5</v>
      </c>
    </row>
    <row r="12" spans="1:14" ht="12.75">
      <c r="A12" t="s">
        <v>15</v>
      </c>
      <c r="B12" s="15">
        <v>936.65</v>
      </c>
      <c r="C12" s="15">
        <v>1347.5</v>
      </c>
      <c r="D12" s="15">
        <v>83.05</v>
      </c>
      <c r="E12" s="15">
        <v>377.3</v>
      </c>
      <c r="F12" s="15">
        <v>487.3</v>
      </c>
      <c r="G12" s="5">
        <v>1557.6</v>
      </c>
      <c r="H12" s="15">
        <v>942.15</v>
      </c>
      <c r="I12" s="15">
        <v>431.2</v>
      </c>
      <c r="J12" s="15">
        <v>391.6</v>
      </c>
      <c r="K12" s="15">
        <v>826.1</v>
      </c>
      <c r="L12" s="15">
        <v>0</v>
      </c>
      <c r="M12" s="15">
        <v>900.35</v>
      </c>
      <c r="N12" s="15">
        <f t="shared" si="0"/>
        <v>8280.800000000001</v>
      </c>
    </row>
    <row r="13" spans="1:14" ht="12.75">
      <c r="A13" t="s">
        <v>16</v>
      </c>
      <c r="B13" s="15">
        <v>0</v>
      </c>
      <c r="C13" s="15">
        <v>0</v>
      </c>
      <c r="D13" s="15">
        <v>27629.8</v>
      </c>
      <c r="E13" s="15">
        <v>0</v>
      </c>
      <c r="F13" s="15">
        <v>0</v>
      </c>
      <c r="G13" s="5">
        <v>31198.74</v>
      </c>
      <c r="H13" s="15">
        <v>0</v>
      </c>
      <c r="I13" s="15">
        <v>0</v>
      </c>
      <c r="J13" s="15">
        <v>27112.25</v>
      </c>
      <c r="K13" s="15">
        <v>0</v>
      </c>
      <c r="L13" s="15">
        <v>0</v>
      </c>
      <c r="M13" s="15">
        <v>25793.35</v>
      </c>
      <c r="N13" s="15">
        <f t="shared" si="0"/>
        <v>111734.14000000001</v>
      </c>
    </row>
    <row r="14" spans="1:14" ht="12.75">
      <c r="A14" t="s">
        <v>17</v>
      </c>
      <c r="B14" s="15">
        <v>1801.8</v>
      </c>
      <c r="C14" s="15">
        <v>753.5</v>
      </c>
      <c r="D14" s="15">
        <v>680.9</v>
      </c>
      <c r="E14" s="15">
        <v>4965.95</v>
      </c>
      <c r="F14" s="15">
        <v>3032.7</v>
      </c>
      <c r="G14" s="5">
        <v>2631.48</v>
      </c>
      <c r="H14" s="15">
        <v>1641.2</v>
      </c>
      <c r="I14" s="15">
        <v>1752.85</v>
      </c>
      <c r="J14" s="15">
        <v>2293.5</v>
      </c>
      <c r="K14" s="15">
        <v>1756.7</v>
      </c>
      <c r="L14" s="15">
        <v>2253.9</v>
      </c>
      <c r="M14" s="15">
        <v>2142.8</v>
      </c>
      <c r="N14" s="15">
        <f t="shared" si="0"/>
        <v>25707.28</v>
      </c>
    </row>
    <row r="15" spans="1:14" ht="12.75">
      <c r="A15" t="s">
        <v>18</v>
      </c>
      <c r="B15" s="15">
        <v>0</v>
      </c>
      <c r="C15" s="15">
        <v>0</v>
      </c>
      <c r="D15" s="15">
        <v>3023.35</v>
      </c>
      <c r="E15" s="15">
        <v>0</v>
      </c>
      <c r="F15" s="15">
        <v>0</v>
      </c>
      <c r="G15" s="5">
        <v>2685.65</v>
      </c>
      <c r="H15" s="15">
        <v>0</v>
      </c>
      <c r="I15" s="15">
        <v>0</v>
      </c>
      <c r="J15" s="15">
        <v>4063.95</v>
      </c>
      <c r="K15" s="15">
        <v>0</v>
      </c>
      <c r="L15" s="15">
        <v>0</v>
      </c>
      <c r="M15" s="15">
        <v>6859.05</v>
      </c>
      <c r="N15" s="15">
        <f t="shared" si="0"/>
        <v>16632</v>
      </c>
    </row>
    <row r="16" spans="1:14" ht="12.75">
      <c r="A16" t="s">
        <v>19</v>
      </c>
      <c r="B16" s="15">
        <v>23074.7</v>
      </c>
      <c r="C16" s="15">
        <v>23189.65</v>
      </c>
      <c r="D16" s="15">
        <v>16268.45</v>
      </c>
      <c r="E16" s="15">
        <v>27887.2</v>
      </c>
      <c r="F16" s="15">
        <v>21724.45</v>
      </c>
      <c r="G16" s="5">
        <v>28668.75</v>
      </c>
      <c r="H16" s="15">
        <v>17099.5</v>
      </c>
      <c r="I16" s="15">
        <v>17516.95</v>
      </c>
      <c r="J16" s="15">
        <v>33963.6</v>
      </c>
      <c r="K16" s="15">
        <v>30785.15</v>
      </c>
      <c r="L16" s="15">
        <v>33762.3</v>
      </c>
      <c r="M16" s="15">
        <v>28987.75</v>
      </c>
      <c r="N16" s="15">
        <f t="shared" si="0"/>
        <v>302928.45</v>
      </c>
    </row>
    <row r="17" spans="1:14" ht="12.75">
      <c r="A17" t="s">
        <v>20</v>
      </c>
      <c r="B17" s="15">
        <v>0</v>
      </c>
      <c r="C17" s="15">
        <v>0</v>
      </c>
      <c r="D17" s="15">
        <v>2790.15</v>
      </c>
      <c r="E17" s="15">
        <v>0</v>
      </c>
      <c r="F17" s="15">
        <v>0</v>
      </c>
      <c r="G17" s="5">
        <v>2828.65</v>
      </c>
      <c r="H17" s="15">
        <v>0</v>
      </c>
      <c r="I17" s="15">
        <v>0</v>
      </c>
      <c r="J17" s="15">
        <v>2653.2</v>
      </c>
      <c r="K17" s="15">
        <v>0</v>
      </c>
      <c r="L17" s="15">
        <v>0</v>
      </c>
      <c r="M17" s="15">
        <v>3321.45</v>
      </c>
      <c r="N17" s="15">
        <f t="shared" si="0"/>
        <v>11593.45</v>
      </c>
    </row>
    <row r="18" spans="1:14" ht="12.75">
      <c r="A18" t="s">
        <v>21</v>
      </c>
      <c r="B18" s="15">
        <v>0</v>
      </c>
      <c r="C18" s="15">
        <v>0</v>
      </c>
      <c r="D18" s="15">
        <v>47239.5</v>
      </c>
      <c r="E18" s="15">
        <v>0</v>
      </c>
      <c r="F18" s="15">
        <v>0</v>
      </c>
      <c r="G18" s="5">
        <v>42719.05</v>
      </c>
      <c r="H18" s="15">
        <v>0</v>
      </c>
      <c r="I18" s="15">
        <v>0</v>
      </c>
      <c r="J18" s="15">
        <v>42640.95</v>
      </c>
      <c r="K18" s="15">
        <v>0</v>
      </c>
      <c r="L18" s="15">
        <v>0</v>
      </c>
      <c r="M18" s="15">
        <v>61842</v>
      </c>
      <c r="N18" s="15">
        <f t="shared" si="0"/>
        <v>194441.5</v>
      </c>
    </row>
    <row r="19" spans="1:14" ht="12.75">
      <c r="A19" t="s">
        <v>22</v>
      </c>
      <c r="B19" s="15">
        <v>0</v>
      </c>
      <c r="C19" s="15">
        <v>0</v>
      </c>
      <c r="D19" s="15">
        <v>7043.3</v>
      </c>
      <c r="E19" s="15">
        <v>0</v>
      </c>
      <c r="F19" s="15">
        <v>0</v>
      </c>
      <c r="G19" s="5">
        <v>7031.22</v>
      </c>
      <c r="H19" s="15">
        <v>0</v>
      </c>
      <c r="I19" s="15">
        <v>0</v>
      </c>
      <c r="J19" s="15">
        <v>5916.9</v>
      </c>
      <c r="K19" s="15">
        <v>0</v>
      </c>
      <c r="L19" s="15">
        <v>0</v>
      </c>
      <c r="M19" s="15">
        <v>5309.64</v>
      </c>
      <c r="N19" s="15">
        <f t="shared" si="0"/>
        <v>25301.059999999998</v>
      </c>
    </row>
    <row r="20" spans="1:14" ht="12.75">
      <c r="A20" t="s">
        <v>23</v>
      </c>
      <c r="B20" s="15">
        <v>0</v>
      </c>
      <c r="C20" s="15">
        <v>0</v>
      </c>
      <c r="D20" s="15">
        <v>8958.95</v>
      </c>
      <c r="E20" s="15">
        <v>0</v>
      </c>
      <c r="F20" s="15">
        <v>0</v>
      </c>
      <c r="G20" s="5">
        <v>7237.45</v>
      </c>
      <c r="H20" s="15">
        <v>0</v>
      </c>
      <c r="I20" s="15">
        <v>0</v>
      </c>
      <c r="J20" s="15">
        <v>8516.2</v>
      </c>
      <c r="K20" s="15">
        <v>0</v>
      </c>
      <c r="L20" s="15">
        <v>0</v>
      </c>
      <c r="M20" s="15">
        <v>7034.5</v>
      </c>
      <c r="N20" s="15">
        <f t="shared" si="0"/>
        <v>31747.100000000002</v>
      </c>
    </row>
    <row r="21" spans="1:14" ht="12.75">
      <c r="A21" t="s">
        <v>24</v>
      </c>
      <c r="B21" s="15">
        <v>312903.8</v>
      </c>
      <c r="C21" s="15">
        <v>247250.85</v>
      </c>
      <c r="D21" s="15">
        <v>343428.8</v>
      </c>
      <c r="E21" s="15">
        <v>263007.8</v>
      </c>
      <c r="F21" s="15">
        <v>223623.95</v>
      </c>
      <c r="G21" s="5">
        <v>343996.95</v>
      </c>
      <c r="H21" s="15">
        <v>221310.1</v>
      </c>
      <c r="I21" s="15">
        <v>229658.15</v>
      </c>
      <c r="J21" s="15">
        <v>296968.09</v>
      </c>
      <c r="K21" s="15">
        <v>285927.81</v>
      </c>
      <c r="L21" s="15">
        <v>306692.1</v>
      </c>
      <c r="M21" s="15">
        <v>327495.3</v>
      </c>
      <c r="N21" s="15">
        <f t="shared" si="0"/>
        <v>3402263.6999999997</v>
      </c>
    </row>
    <row r="22" spans="1:14" ht="12.75">
      <c r="A22" t="s">
        <v>25</v>
      </c>
      <c r="B22" s="15">
        <v>0</v>
      </c>
      <c r="C22" s="15">
        <v>0</v>
      </c>
      <c r="D22" s="15">
        <v>6608.25</v>
      </c>
      <c r="E22" s="15">
        <v>0</v>
      </c>
      <c r="F22" s="15">
        <v>0</v>
      </c>
      <c r="G22" s="61">
        <v>10484.1</v>
      </c>
      <c r="H22" s="15">
        <v>0</v>
      </c>
      <c r="I22" s="15">
        <v>0</v>
      </c>
      <c r="J22" s="15">
        <v>5225.55</v>
      </c>
      <c r="K22" s="15">
        <v>0</v>
      </c>
      <c r="L22" s="15">
        <v>0</v>
      </c>
      <c r="M22" s="15">
        <v>9045.85</v>
      </c>
      <c r="N22" s="15">
        <f t="shared" si="0"/>
        <v>31363.75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3.5" thickBot="1">
      <c r="A24" t="s">
        <v>8</v>
      </c>
      <c r="B24" s="31">
        <f>SUM(B6:B23)</f>
        <v>361527.1</v>
      </c>
      <c r="C24" s="31">
        <f aca="true" t="shared" si="1" ref="C24:M24">SUM(C6:C23)</f>
        <v>298256.75</v>
      </c>
      <c r="D24" s="31">
        <f t="shared" si="1"/>
        <v>4426630.84</v>
      </c>
      <c r="E24" s="31">
        <f t="shared" si="1"/>
        <v>322922.6</v>
      </c>
      <c r="F24" s="31">
        <f t="shared" si="1"/>
        <v>268843.30000000005</v>
      </c>
      <c r="G24" s="31">
        <f t="shared" si="1"/>
        <v>5769908.49</v>
      </c>
      <c r="H24" s="31">
        <f t="shared" si="1"/>
        <v>260091.15000000002</v>
      </c>
      <c r="I24" s="31">
        <f t="shared" si="1"/>
        <v>265139.2</v>
      </c>
      <c r="J24" s="31">
        <f t="shared" si="1"/>
        <v>4386141.8100000005</v>
      </c>
      <c r="K24" s="31">
        <f t="shared" si="1"/>
        <v>352994.26</v>
      </c>
      <c r="L24" s="31">
        <f t="shared" si="1"/>
        <v>370504.19999999995</v>
      </c>
      <c r="M24" s="31">
        <f t="shared" si="1"/>
        <v>6418128.869999998</v>
      </c>
      <c r="N24" s="31">
        <f>SUM(N6:N22)</f>
        <v>23501088.569999997</v>
      </c>
    </row>
    <row r="25" spans="2:14" ht="13.5" thickTop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2.7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39" ht="12.75">
      <c r="A39" t="str">
        <f ca="1">CELL("filename")</f>
        <v>S:\Div - Adm Svc\Distribution &amp; Statistics\Distributions\WEB\CTX Prior years\[Consolidated_Tax_13.xls]CTX DISTRIBUTION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12" width="14.00390625" style="0" bestFit="1" customWidth="1"/>
    <col min="13" max="13" width="13.8515625" style="0" bestFit="1" customWidth="1"/>
    <col min="14" max="14" width="15.00390625" style="0" bestFit="1" customWidth="1"/>
  </cols>
  <sheetData>
    <row r="2" ht="20.25">
      <c r="A2" s="77" t="s">
        <v>259</v>
      </c>
    </row>
    <row r="4" spans="1:14" s="14" customFormat="1" ht="12.75">
      <c r="A4" s="14" t="s">
        <v>2</v>
      </c>
      <c r="B4" s="14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</row>
    <row r="6" spans="1:14" ht="12.75">
      <c r="A6" t="s">
        <v>9</v>
      </c>
      <c r="B6" s="15">
        <v>156332.04</v>
      </c>
      <c r="C6" s="15">
        <v>173050.57</v>
      </c>
      <c r="D6" s="15">
        <v>151662.09</v>
      </c>
      <c r="E6" s="15">
        <v>148886.21</v>
      </c>
      <c r="F6" s="15">
        <v>135319.07</v>
      </c>
      <c r="G6" s="15">
        <v>150658.35</v>
      </c>
      <c r="H6" s="15">
        <v>133139.37</v>
      </c>
      <c r="I6" s="15">
        <v>128795.6</v>
      </c>
      <c r="J6" s="15">
        <v>163531.86</v>
      </c>
      <c r="K6" s="15">
        <v>153219.91</v>
      </c>
      <c r="L6" s="15">
        <v>165461.49</v>
      </c>
      <c r="M6" s="15">
        <v>157572.4</v>
      </c>
      <c r="N6" s="15">
        <f>SUM(B6:M6)</f>
        <v>1817628.96</v>
      </c>
    </row>
    <row r="7" spans="1:14" ht="12.75">
      <c r="A7" t="s">
        <v>10</v>
      </c>
      <c r="B7" s="15">
        <v>69986.29</v>
      </c>
      <c r="C7" s="15">
        <v>88467.06</v>
      </c>
      <c r="D7" s="15">
        <v>85327.03</v>
      </c>
      <c r="E7" s="15">
        <v>80395.01</v>
      </c>
      <c r="F7" s="15">
        <v>76293.62</v>
      </c>
      <c r="G7" s="15">
        <v>76904.48</v>
      </c>
      <c r="H7" s="15">
        <v>85461.44</v>
      </c>
      <c r="I7" s="15">
        <v>74399.71</v>
      </c>
      <c r="J7" s="15">
        <v>97493.23</v>
      </c>
      <c r="K7" s="15">
        <v>97036.71</v>
      </c>
      <c r="L7" s="15">
        <v>65872.44</v>
      </c>
      <c r="M7" s="15">
        <v>87611.02</v>
      </c>
      <c r="N7" s="15">
        <f aca="true" t="shared" si="0" ref="N7:N22">SUM(B7:M7)</f>
        <v>985248.0399999998</v>
      </c>
    </row>
    <row r="8" spans="1:14" ht="12.75">
      <c r="A8" t="s">
        <v>11</v>
      </c>
      <c r="B8" s="15">
        <v>6698257.51</v>
      </c>
      <c r="C8" s="15">
        <v>7108954.25</v>
      </c>
      <c r="D8" s="15">
        <v>6801564.51</v>
      </c>
      <c r="E8" s="15">
        <v>6545553.43</v>
      </c>
      <c r="F8" s="15">
        <v>6470503.38</v>
      </c>
      <c r="G8" s="15">
        <v>6953879.24</v>
      </c>
      <c r="H8" s="15">
        <v>6916917.53</v>
      </c>
      <c r="I8" s="15">
        <v>6314117.44</v>
      </c>
      <c r="J8" s="15">
        <v>7674127.1</v>
      </c>
      <c r="K8" s="15">
        <v>7137294.33</v>
      </c>
      <c r="L8" s="15">
        <v>6972865.03</v>
      </c>
      <c r="M8" s="15">
        <v>7073415.83</v>
      </c>
      <c r="N8" s="15">
        <f t="shared" si="0"/>
        <v>82667449.58</v>
      </c>
    </row>
    <row r="9" spans="1:14" ht="12.75">
      <c r="A9" t="s">
        <v>12</v>
      </c>
      <c r="B9" s="15">
        <v>173459.46</v>
      </c>
      <c r="C9" s="15">
        <v>179591.99</v>
      </c>
      <c r="D9" s="15">
        <v>159672.38</v>
      </c>
      <c r="E9" s="15">
        <v>175197.32</v>
      </c>
      <c r="F9" s="15">
        <v>166147.21</v>
      </c>
      <c r="G9" s="15">
        <v>147955.28</v>
      </c>
      <c r="H9" s="15">
        <v>159982.84</v>
      </c>
      <c r="I9" s="15">
        <v>142150.86</v>
      </c>
      <c r="J9" s="15">
        <v>164947.24</v>
      </c>
      <c r="K9" s="15">
        <v>177285.74</v>
      </c>
      <c r="L9" s="15">
        <v>170700.49</v>
      </c>
      <c r="M9" s="15">
        <v>174411.12000000002</v>
      </c>
      <c r="N9" s="15">
        <f t="shared" si="0"/>
        <v>1991501.93</v>
      </c>
    </row>
    <row r="10" spans="1:14" ht="12.75">
      <c r="A10" t="s">
        <v>13</v>
      </c>
      <c r="B10" s="15">
        <v>289684.21</v>
      </c>
      <c r="C10" s="15">
        <v>334577.96</v>
      </c>
      <c r="D10" s="15">
        <v>291317.91</v>
      </c>
      <c r="E10" s="15">
        <v>317533.68</v>
      </c>
      <c r="F10" s="15">
        <v>276229.4</v>
      </c>
      <c r="G10" s="15">
        <v>277491.62</v>
      </c>
      <c r="H10" s="15">
        <v>289357.33</v>
      </c>
      <c r="I10" s="15">
        <v>268729.1</v>
      </c>
      <c r="J10" s="15">
        <v>395227.4</v>
      </c>
      <c r="K10" s="15">
        <v>367429.41</v>
      </c>
      <c r="L10" s="15">
        <v>312894.33</v>
      </c>
      <c r="M10" s="15">
        <v>354737.75999999995</v>
      </c>
      <c r="N10" s="15">
        <f t="shared" si="0"/>
        <v>3775210.1100000003</v>
      </c>
    </row>
    <row r="11" spans="1:14" ht="12.75">
      <c r="A11" t="s">
        <v>14</v>
      </c>
      <c r="B11" s="15">
        <v>3034.79</v>
      </c>
      <c r="C11" s="15">
        <v>9059.52</v>
      </c>
      <c r="D11" s="15">
        <v>8828.39</v>
      </c>
      <c r="E11" s="15">
        <v>11498</v>
      </c>
      <c r="F11" s="15">
        <v>9999.72</v>
      </c>
      <c r="G11" s="15">
        <v>14231.17</v>
      </c>
      <c r="H11" s="15">
        <v>16175.91</v>
      </c>
      <c r="I11" s="15">
        <v>10869.9</v>
      </c>
      <c r="J11" s="15">
        <v>14864.63</v>
      </c>
      <c r="K11" s="15">
        <v>15891.54</v>
      </c>
      <c r="L11" s="15">
        <v>3927.71</v>
      </c>
      <c r="M11" s="15">
        <v>13874.1</v>
      </c>
      <c r="N11" s="15">
        <f t="shared" si="0"/>
        <v>132255.38</v>
      </c>
    </row>
    <row r="12" spans="1:14" ht="12.75">
      <c r="A12" t="s">
        <v>15</v>
      </c>
      <c r="B12" s="15">
        <v>16022.38</v>
      </c>
      <c r="C12" s="15">
        <v>22714.85</v>
      </c>
      <c r="D12" s="15">
        <v>18730.78</v>
      </c>
      <c r="E12" s="15">
        <v>25951.23</v>
      </c>
      <c r="F12" s="15">
        <v>19474.38</v>
      </c>
      <c r="G12" s="15">
        <v>24803.38</v>
      </c>
      <c r="H12" s="15">
        <v>29459.78</v>
      </c>
      <c r="I12" s="15">
        <v>19260.77</v>
      </c>
      <c r="J12" s="15">
        <v>27400.71</v>
      </c>
      <c r="K12" s="15">
        <v>29425.63</v>
      </c>
      <c r="L12" s="15">
        <v>9972.96</v>
      </c>
      <c r="M12" s="15">
        <v>26251.420000000002</v>
      </c>
      <c r="N12" s="15">
        <f t="shared" si="0"/>
        <v>269468.26999999996</v>
      </c>
    </row>
    <row r="13" spans="1:14" ht="12.75">
      <c r="A13" t="s">
        <v>16</v>
      </c>
      <c r="B13" s="15">
        <v>93655.75</v>
      </c>
      <c r="C13" s="15">
        <v>116949.3</v>
      </c>
      <c r="D13" s="15">
        <v>111925.71</v>
      </c>
      <c r="E13" s="15">
        <v>116863.85</v>
      </c>
      <c r="F13" s="15">
        <v>100535.91</v>
      </c>
      <c r="G13" s="15">
        <v>111705.94</v>
      </c>
      <c r="H13" s="15">
        <v>119450.59</v>
      </c>
      <c r="I13" s="15">
        <v>116295.72</v>
      </c>
      <c r="J13" s="15">
        <v>142268.08</v>
      </c>
      <c r="K13" s="15">
        <v>136772.77</v>
      </c>
      <c r="L13" s="15">
        <v>97227.32</v>
      </c>
      <c r="M13" s="15">
        <v>126652.48999999999</v>
      </c>
      <c r="N13" s="15">
        <f t="shared" si="0"/>
        <v>1390303.43</v>
      </c>
    </row>
    <row r="14" spans="1:14" ht="12.75">
      <c r="A14" t="s">
        <v>17</v>
      </c>
      <c r="B14" s="15">
        <v>43329.51</v>
      </c>
      <c r="C14" s="15">
        <v>48642.34</v>
      </c>
      <c r="D14" s="15">
        <v>48560.55</v>
      </c>
      <c r="E14" s="15">
        <v>53135.54</v>
      </c>
      <c r="F14" s="15">
        <v>59082.47</v>
      </c>
      <c r="G14" s="15">
        <v>48896.31</v>
      </c>
      <c r="H14" s="15">
        <v>53837.39</v>
      </c>
      <c r="I14" s="15">
        <v>44391.35</v>
      </c>
      <c r="J14" s="15">
        <v>69537.48</v>
      </c>
      <c r="K14" s="15">
        <v>61638.8</v>
      </c>
      <c r="L14" s="15">
        <v>46180.56</v>
      </c>
      <c r="M14" s="15">
        <v>55738.58</v>
      </c>
      <c r="N14" s="15">
        <f t="shared" si="0"/>
        <v>632970.88</v>
      </c>
    </row>
    <row r="15" spans="1:14" ht="12.75">
      <c r="A15" t="s">
        <v>18</v>
      </c>
      <c r="B15" s="15">
        <v>20220.66</v>
      </c>
      <c r="C15" s="15">
        <v>28972.25</v>
      </c>
      <c r="D15" s="15">
        <v>25504.74</v>
      </c>
      <c r="E15" s="15">
        <v>34999</v>
      </c>
      <c r="F15" s="15">
        <v>28420.88</v>
      </c>
      <c r="G15" s="15">
        <v>31471.99</v>
      </c>
      <c r="H15" s="15">
        <v>34639.28</v>
      </c>
      <c r="I15" s="15">
        <v>26700.39</v>
      </c>
      <c r="J15" s="15">
        <v>35330.83</v>
      </c>
      <c r="K15" s="15">
        <v>35196.27</v>
      </c>
      <c r="L15" s="15">
        <v>18835.61</v>
      </c>
      <c r="M15" s="15">
        <v>32334.35</v>
      </c>
      <c r="N15" s="15">
        <f t="shared" si="0"/>
        <v>352626.25</v>
      </c>
    </row>
    <row r="16" spans="1:14" ht="12.75">
      <c r="A16" t="s">
        <v>19</v>
      </c>
      <c r="B16" s="15">
        <v>174007.82</v>
      </c>
      <c r="C16" s="15">
        <v>195281.61</v>
      </c>
      <c r="D16" s="15">
        <v>177864.28</v>
      </c>
      <c r="E16" s="15">
        <v>183899.99</v>
      </c>
      <c r="F16" s="15">
        <v>160372.62</v>
      </c>
      <c r="G16" s="15">
        <v>159021.26</v>
      </c>
      <c r="H16" s="15">
        <v>171736.11</v>
      </c>
      <c r="I16" s="15">
        <v>159060.67</v>
      </c>
      <c r="J16" s="15">
        <v>197013.26</v>
      </c>
      <c r="K16" s="15">
        <v>185088.75</v>
      </c>
      <c r="L16" s="15">
        <v>173797.56</v>
      </c>
      <c r="M16" s="15">
        <v>180230.73</v>
      </c>
      <c r="N16" s="15">
        <f t="shared" si="0"/>
        <v>2117374.66</v>
      </c>
    </row>
    <row r="17" spans="1:14" ht="12.75">
      <c r="A17" t="s">
        <v>20</v>
      </c>
      <c r="B17" s="15">
        <v>16747.66</v>
      </c>
      <c r="C17" s="15">
        <v>28018.91</v>
      </c>
      <c r="D17" s="15">
        <v>23696.84</v>
      </c>
      <c r="E17" s="15">
        <v>28385.19</v>
      </c>
      <c r="F17" s="15">
        <v>26601.12</v>
      </c>
      <c r="G17" s="15">
        <v>27882.63</v>
      </c>
      <c r="H17" s="15">
        <v>31807.1</v>
      </c>
      <c r="I17" s="15">
        <v>23126.44</v>
      </c>
      <c r="J17" s="15">
        <v>35655.34</v>
      </c>
      <c r="K17" s="15">
        <v>33845.83</v>
      </c>
      <c r="L17" s="15">
        <v>21232.41</v>
      </c>
      <c r="M17" s="15">
        <v>29506.989999999998</v>
      </c>
      <c r="N17" s="15">
        <f t="shared" si="0"/>
        <v>326506.45999999996</v>
      </c>
    </row>
    <row r="18" spans="1:14" ht="12.75">
      <c r="A18" t="s">
        <v>21</v>
      </c>
      <c r="B18" s="15">
        <v>164273</v>
      </c>
      <c r="C18" s="15">
        <v>199953.01</v>
      </c>
      <c r="D18" s="15">
        <v>172407.17</v>
      </c>
      <c r="E18" s="15">
        <v>167544.6</v>
      </c>
      <c r="F18" s="15">
        <v>182844.6</v>
      </c>
      <c r="G18" s="15">
        <v>167296.87</v>
      </c>
      <c r="H18" s="15">
        <v>168543.65</v>
      </c>
      <c r="I18" s="15">
        <v>151256.71</v>
      </c>
      <c r="J18" s="15">
        <v>198101.04</v>
      </c>
      <c r="K18" s="15">
        <v>179494.86</v>
      </c>
      <c r="L18" s="15">
        <v>188395.67</v>
      </c>
      <c r="M18" s="15">
        <v>170225.91</v>
      </c>
      <c r="N18" s="15">
        <f t="shared" si="0"/>
        <v>2110337.09</v>
      </c>
    </row>
    <row r="19" spans="1:14" ht="12.75">
      <c r="A19" t="s">
        <v>22</v>
      </c>
      <c r="B19" s="15">
        <v>14795.09</v>
      </c>
      <c r="C19" s="15">
        <v>31040.56</v>
      </c>
      <c r="D19" s="15">
        <v>28769.75</v>
      </c>
      <c r="E19" s="15">
        <v>42810.57</v>
      </c>
      <c r="F19" s="15">
        <v>38221.02</v>
      </c>
      <c r="G19" s="15">
        <v>49715.01</v>
      </c>
      <c r="H19" s="15">
        <v>49986.09</v>
      </c>
      <c r="I19" s="15">
        <v>37456.04</v>
      </c>
      <c r="J19" s="15">
        <v>51374.93</v>
      </c>
      <c r="K19" s="15">
        <v>48955.67</v>
      </c>
      <c r="L19" s="15">
        <v>18433.83</v>
      </c>
      <c r="M19" s="15">
        <v>46651.33</v>
      </c>
      <c r="N19" s="15">
        <f t="shared" si="0"/>
        <v>458209.89</v>
      </c>
    </row>
    <row r="20" spans="1:14" ht="12.75">
      <c r="A20" t="s">
        <v>23</v>
      </c>
      <c r="B20" s="15">
        <v>23588.51</v>
      </c>
      <c r="C20" s="15">
        <v>24180.21</v>
      </c>
      <c r="D20" s="15">
        <v>25745.3</v>
      </c>
      <c r="E20" s="15">
        <v>20397.58</v>
      </c>
      <c r="F20" s="15">
        <v>17338.4</v>
      </c>
      <c r="G20" s="15">
        <v>18888.93</v>
      </c>
      <c r="H20" s="15">
        <v>21640.77</v>
      </c>
      <c r="I20" s="15">
        <v>19019.83</v>
      </c>
      <c r="J20" s="15">
        <v>23105.31</v>
      </c>
      <c r="K20" s="15">
        <v>22131.36</v>
      </c>
      <c r="L20" s="15">
        <v>24554.76</v>
      </c>
      <c r="M20" s="15">
        <v>22514.12</v>
      </c>
      <c r="N20" s="15">
        <f t="shared" si="0"/>
        <v>263105.07999999996</v>
      </c>
    </row>
    <row r="21" spans="1:14" ht="12.75">
      <c r="A21" t="s">
        <v>24</v>
      </c>
      <c r="B21" s="15">
        <v>1587333.36</v>
      </c>
      <c r="C21" s="15">
        <v>1678678.22</v>
      </c>
      <c r="D21" s="15">
        <v>1592869.8499999999</v>
      </c>
      <c r="E21" s="15">
        <v>1590391.88</v>
      </c>
      <c r="F21" s="15">
        <v>1532553.67</v>
      </c>
      <c r="G21" s="15">
        <v>1452437.02</v>
      </c>
      <c r="H21" s="15">
        <v>1634742.8499999999</v>
      </c>
      <c r="I21" s="15">
        <v>1411381.88</v>
      </c>
      <c r="J21" s="15">
        <v>1733807.47</v>
      </c>
      <c r="K21" s="15">
        <v>1686688.3199999998</v>
      </c>
      <c r="L21" s="15">
        <v>1701223.89</v>
      </c>
      <c r="M21" s="15">
        <v>1775158.46</v>
      </c>
      <c r="N21" s="15">
        <f t="shared" si="0"/>
        <v>19377266.87</v>
      </c>
    </row>
    <row r="22" spans="1:14" ht="12.75">
      <c r="A22" t="s">
        <v>25</v>
      </c>
      <c r="B22" s="34">
        <v>41683.4</v>
      </c>
      <c r="C22" s="34">
        <v>62094.65</v>
      </c>
      <c r="D22" s="34">
        <v>56648.84</v>
      </c>
      <c r="E22" s="34">
        <v>66356.42</v>
      </c>
      <c r="F22" s="34">
        <v>58292.02</v>
      </c>
      <c r="G22" s="34">
        <v>69051.97</v>
      </c>
      <c r="H22" s="34">
        <v>68784.12</v>
      </c>
      <c r="I22" s="34">
        <v>58292.4</v>
      </c>
      <c r="J22" s="34">
        <v>75396.17</v>
      </c>
      <c r="K22" s="34">
        <v>75267.96</v>
      </c>
      <c r="L22" s="34">
        <v>47422.35</v>
      </c>
      <c r="M22" s="34">
        <v>72822.62999999999</v>
      </c>
      <c r="N22" s="34">
        <f t="shared" si="0"/>
        <v>752112.93</v>
      </c>
    </row>
    <row r="23" spans="2:14" ht="12.75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t="s">
        <v>8</v>
      </c>
      <c r="B24" s="15">
        <f>SUM(B6:B23)</f>
        <v>9586411.44</v>
      </c>
      <c r="C24" s="15">
        <f aca="true" t="shared" si="1" ref="C24:M24">SUM(C6:C23)</f>
        <v>10330227.260000002</v>
      </c>
      <c r="D24" s="15">
        <f t="shared" si="1"/>
        <v>9781096.12</v>
      </c>
      <c r="E24" s="15">
        <f t="shared" si="1"/>
        <v>9609799.5</v>
      </c>
      <c r="F24" s="15">
        <f t="shared" si="1"/>
        <v>9358229.489999998</v>
      </c>
      <c r="G24" s="15">
        <f t="shared" si="1"/>
        <v>9782291.450000001</v>
      </c>
      <c r="H24" s="15">
        <f t="shared" si="1"/>
        <v>9985662.149999999</v>
      </c>
      <c r="I24" s="15">
        <f t="shared" si="1"/>
        <v>9005304.81</v>
      </c>
      <c r="J24" s="15">
        <f t="shared" si="1"/>
        <v>11099182.080000002</v>
      </c>
      <c r="K24" s="15">
        <f t="shared" si="1"/>
        <v>10442663.86</v>
      </c>
      <c r="L24" s="15">
        <f t="shared" si="1"/>
        <v>10038998.41</v>
      </c>
      <c r="M24" s="15">
        <f t="shared" si="1"/>
        <v>10399709.24</v>
      </c>
      <c r="N24" s="15">
        <f>SUM(N6:N22)</f>
        <v>119419575.81</v>
      </c>
    </row>
    <row r="25" spans="2:14" ht="12.7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39" ht="12.75">
      <c r="A39" t="str">
        <f ca="1">CELL("filename")</f>
        <v>S:\Div - Adm Svc\Distribution &amp; Statistics\Distributions\WEB\CTX Prior years\[Consolidated_Tax_13.xls]CTX DISTRIBUTION</v>
      </c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9.140625" defaultRowHeight="12.75"/>
  <cols>
    <col min="1" max="1" width="31.28125" style="36" customWidth="1"/>
    <col min="2" max="2" width="16.57421875" style="36" bestFit="1" customWidth="1"/>
    <col min="3" max="3" width="13.421875" style="35" bestFit="1" customWidth="1"/>
    <col min="4" max="4" width="13.57421875" style="36" bestFit="1" customWidth="1"/>
    <col min="5" max="5" width="13.57421875" style="35" bestFit="1" customWidth="1"/>
    <col min="6" max="6" width="13.57421875" style="36" bestFit="1" customWidth="1"/>
    <col min="7" max="7" width="13.57421875" style="35" bestFit="1" customWidth="1"/>
    <col min="8" max="8" width="13.57421875" style="36" bestFit="1" customWidth="1"/>
    <col min="9" max="9" width="13.57421875" style="41" bestFit="1" customWidth="1"/>
    <col min="10" max="10" width="13.421875" style="35" bestFit="1" customWidth="1"/>
    <col min="11" max="11" width="13.421875" style="36" bestFit="1" customWidth="1"/>
    <col min="12" max="13" width="13.57421875" style="36" bestFit="1" customWidth="1"/>
    <col min="14" max="14" width="16.140625" style="35" bestFit="1" customWidth="1"/>
    <col min="15" max="15" width="13.57421875" style="35" bestFit="1" customWidth="1"/>
    <col min="16" max="16384" width="9.140625" style="35" customWidth="1"/>
  </cols>
  <sheetData>
    <row r="1" ht="12">
      <c r="N1" s="37" t="s">
        <v>38</v>
      </c>
    </row>
    <row r="2" spans="1:14" ht="12">
      <c r="A2" s="38" t="s">
        <v>60</v>
      </c>
      <c r="B2" s="39" t="s">
        <v>26</v>
      </c>
      <c r="C2" s="39" t="s">
        <v>27</v>
      </c>
      <c r="D2" s="39" t="s">
        <v>28</v>
      </c>
      <c r="E2" s="39" t="s">
        <v>29</v>
      </c>
      <c r="F2" s="39" t="s">
        <v>30</v>
      </c>
      <c r="G2" s="39" t="s">
        <v>31</v>
      </c>
      <c r="H2" s="39" t="s">
        <v>32</v>
      </c>
      <c r="I2" s="38" t="s">
        <v>33</v>
      </c>
      <c r="J2" s="39" t="s">
        <v>34</v>
      </c>
      <c r="K2" s="39" t="s">
        <v>35</v>
      </c>
      <c r="L2" s="39" t="s">
        <v>36</v>
      </c>
      <c r="M2" s="39" t="s">
        <v>37</v>
      </c>
      <c r="N2" s="39" t="s">
        <v>8</v>
      </c>
    </row>
    <row r="3" ht="12">
      <c r="A3" s="40"/>
    </row>
    <row r="4" ht="12">
      <c r="A4" s="74" t="s">
        <v>61</v>
      </c>
    </row>
    <row r="5" spans="1:14" ht="12">
      <c r="A5" s="75" t="s">
        <v>9</v>
      </c>
      <c r="B5" s="41">
        <v>1602306.22</v>
      </c>
      <c r="C5" s="40">
        <v>1774844.9</v>
      </c>
      <c r="D5" s="41">
        <v>1648998.03</v>
      </c>
      <c r="E5" s="40">
        <v>1560293.6900000002</v>
      </c>
      <c r="F5" s="41">
        <v>1521114.33</v>
      </c>
      <c r="G5" s="40">
        <v>1859713.17</v>
      </c>
      <c r="H5" s="41">
        <v>1411975.59</v>
      </c>
      <c r="I5" s="41">
        <v>1409627.09</v>
      </c>
      <c r="J5" s="40">
        <v>1836555.12</v>
      </c>
      <c r="K5" s="41">
        <v>1611875.2900000003</v>
      </c>
      <c r="L5" s="41">
        <v>1720076.47</v>
      </c>
      <c r="M5" s="41">
        <v>1867754.79</v>
      </c>
      <c r="N5" s="40">
        <f>SUM(B5:M5)</f>
        <v>19825134.69</v>
      </c>
    </row>
    <row r="6" spans="1:14" ht="12">
      <c r="A6" s="75"/>
      <c r="B6" s="41"/>
      <c r="C6" s="40"/>
      <c r="D6" s="41"/>
      <c r="E6" s="40"/>
      <c r="F6" s="41"/>
      <c r="G6" s="40"/>
      <c r="H6" s="41"/>
      <c r="J6" s="40"/>
      <c r="K6" s="41"/>
      <c r="L6" s="41"/>
      <c r="M6" s="41"/>
      <c r="N6" s="40"/>
    </row>
    <row r="7" spans="1:14" ht="12">
      <c r="A7" s="74" t="s">
        <v>62</v>
      </c>
      <c r="B7" s="41"/>
      <c r="C7" s="40"/>
      <c r="D7" s="41"/>
      <c r="E7" s="40"/>
      <c r="F7" s="41"/>
      <c r="G7" s="40"/>
      <c r="H7" s="41"/>
      <c r="J7" s="40"/>
      <c r="K7" s="41"/>
      <c r="L7" s="41"/>
      <c r="M7" s="41"/>
      <c r="N7" s="40"/>
    </row>
    <row r="8" spans="1:14" ht="12">
      <c r="A8" s="75" t="s">
        <v>63</v>
      </c>
      <c r="B8" s="41">
        <v>2076.28</v>
      </c>
      <c r="C8" s="40">
        <v>2299.86</v>
      </c>
      <c r="D8" s="41">
        <v>2136.79</v>
      </c>
      <c r="E8" s="40">
        <v>2021.84</v>
      </c>
      <c r="F8" s="41">
        <v>1971.07</v>
      </c>
      <c r="G8" s="40">
        <v>2409.83</v>
      </c>
      <c r="H8" s="41">
        <v>1829.65</v>
      </c>
      <c r="I8" s="41">
        <v>1826.61</v>
      </c>
      <c r="J8" s="40">
        <v>2379.82</v>
      </c>
      <c r="K8" s="41">
        <v>2088.68</v>
      </c>
      <c r="L8" s="41">
        <v>2228.89</v>
      </c>
      <c r="M8" s="41">
        <v>2420.25</v>
      </c>
      <c r="N8" s="40">
        <f>SUM(B8:M8)</f>
        <v>25689.57</v>
      </c>
    </row>
    <row r="9" spans="1:14" ht="12">
      <c r="A9" s="75" t="s">
        <v>64</v>
      </c>
      <c r="B9" s="41">
        <v>20963.44</v>
      </c>
      <c r="C9" s="40">
        <v>23311.17</v>
      </c>
      <c r="D9" s="41">
        <v>21598.78</v>
      </c>
      <c r="E9" s="40">
        <v>20393.63</v>
      </c>
      <c r="F9" s="41">
        <v>19881.55</v>
      </c>
      <c r="G9" s="40">
        <v>24441.23</v>
      </c>
      <c r="H9" s="41">
        <v>18455.06</v>
      </c>
      <c r="I9" s="41">
        <v>18424.36</v>
      </c>
      <c r="J9" s="40">
        <v>24004.48</v>
      </c>
      <c r="K9" s="41">
        <v>21075.88</v>
      </c>
      <c r="L9" s="41">
        <v>22565.94</v>
      </c>
      <c r="M9" s="41">
        <v>24575.39</v>
      </c>
      <c r="N9" s="40">
        <f>SUM(B9:M9)</f>
        <v>259690.91000000003</v>
      </c>
    </row>
    <row r="10" spans="1:14" ht="12">
      <c r="A10" s="75"/>
      <c r="B10" s="41"/>
      <c r="C10" s="40"/>
      <c r="D10" s="41"/>
      <c r="E10" s="40"/>
      <c r="F10" s="41"/>
      <c r="G10" s="40"/>
      <c r="H10" s="41"/>
      <c r="J10" s="40"/>
      <c r="K10" s="41"/>
      <c r="L10" s="41"/>
      <c r="M10" s="41"/>
      <c r="N10" s="40"/>
    </row>
    <row r="11" spans="1:15" ht="12">
      <c r="A11" s="78" t="s">
        <v>65</v>
      </c>
      <c r="B11" s="69">
        <v>1625345.94</v>
      </c>
      <c r="C11" s="57">
        <v>1800455.93</v>
      </c>
      <c r="D11" s="69">
        <v>1672733.6</v>
      </c>
      <c r="E11" s="40">
        <v>1582709.1600000001</v>
      </c>
      <c r="F11" s="69">
        <v>1542966.9500000002</v>
      </c>
      <c r="G11" s="40">
        <v>1886564.23</v>
      </c>
      <c r="H11" s="41">
        <v>1432260.3</v>
      </c>
      <c r="I11" s="69">
        <v>1429878.0600000003</v>
      </c>
      <c r="J11" s="57">
        <v>1862939.4200000002</v>
      </c>
      <c r="K11" s="69">
        <v>1635039.85</v>
      </c>
      <c r="L11" s="41">
        <v>1744871.2999999998</v>
      </c>
      <c r="M11" s="69">
        <v>1894750.43</v>
      </c>
      <c r="N11" s="57">
        <f>SUM(B11:M11)</f>
        <v>20110515.17</v>
      </c>
      <c r="O11" s="40"/>
    </row>
    <row r="12" spans="1:14" ht="12">
      <c r="A12" s="78"/>
      <c r="B12" s="41"/>
      <c r="C12" s="40"/>
      <c r="D12" s="41"/>
      <c r="E12" s="40"/>
      <c r="F12" s="41"/>
      <c r="G12" s="40"/>
      <c r="H12" s="41"/>
      <c r="J12" s="40"/>
      <c r="K12" s="41"/>
      <c r="L12" s="41"/>
      <c r="M12" s="41"/>
      <c r="N12" s="40"/>
    </row>
    <row r="13" spans="1:14" ht="12">
      <c r="A13" s="74" t="s">
        <v>66</v>
      </c>
      <c r="B13" s="41"/>
      <c r="C13" s="40"/>
      <c r="D13" s="41"/>
      <c r="E13" s="40"/>
      <c r="F13" s="41"/>
      <c r="G13" s="40"/>
      <c r="H13" s="41"/>
      <c r="J13" s="40"/>
      <c r="K13" s="41"/>
      <c r="L13" s="41"/>
      <c r="M13" s="41"/>
      <c r="N13" s="40"/>
    </row>
    <row r="14" spans="1:14" ht="12">
      <c r="A14" s="74" t="s">
        <v>67</v>
      </c>
      <c r="B14" s="41"/>
      <c r="C14" s="40"/>
      <c r="D14" s="41"/>
      <c r="E14" s="40"/>
      <c r="F14" s="41"/>
      <c r="G14" s="40"/>
      <c r="H14" s="41"/>
      <c r="J14" s="40"/>
      <c r="K14" s="41"/>
      <c r="L14" s="41"/>
      <c r="M14" s="41"/>
      <c r="N14" s="40"/>
    </row>
    <row r="15" spans="1:14" ht="12">
      <c r="A15" s="75" t="s">
        <v>68</v>
      </c>
      <c r="B15" s="41">
        <v>383506.91</v>
      </c>
      <c r="C15" s="40">
        <v>408740.74</v>
      </c>
      <c r="D15" s="41">
        <v>429172.45</v>
      </c>
      <c r="E15" s="40">
        <v>396200.99</v>
      </c>
      <c r="F15" s="41">
        <v>395980.43</v>
      </c>
      <c r="G15" s="40">
        <v>482546.28</v>
      </c>
      <c r="H15" s="41">
        <v>361652.51</v>
      </c>
      <c r="I15" s="41">
        <v>381498.48</v>
      </c>
      <c r="J15" s="40">
        <v>487677.18</v>
      </c>
      <c r="K15" s="41">
        <v>403085.32</v>
      </c>
      <c r="L15" s="41">
        <v>420182.9700000001</v>
      </c>
      <c r="M15" s="41">
        <v>464657.24</v>
      </c>
      <c r="N15" s="40">
        <f aca="true" t="shared" si="0" ref="N15:N75">SUM(B15:M15)</f>
        <v>5014901.5</v>
      </c>
    </row>
    <row r="16" spans="1:14" ht="12">
      <c r="A16" s="75"/>
      <c r="B16" s="41"/>
      <c r="C16" s="40"/>
      <c r="D16" s="41"/>
      <c r="E16" s="40"/>
      <c r="F16" s="41"/>
      <c r="G16" s="40"/>
      <c r="H16" s="41"/>
      <c r="J16" s="40"/>
      <c r="K16" s="41"/>
      <c r="L16" s="41"/>
      <c r="M16" s="41"/>
      <c r="N16" s="40"/>
    </row>
    <row r="17" spans="1:14" ht="12">
      <c r="A17" s="75" t="s">
        <v>69</v>
      </c>
      <c r="B17" s="41">
        <v>109883.04</v>
      </c>
      <c r="C17" s="40">
        <v>117113.08</v>
      </c>
      <c r="D17" s="41">
        <v>122967.2</v>
      </c>
      <c r="E17" s="40">
        <v>113520.16</v>
      </c>
      <c r="F17" s="41">
        <v>113456.97</v>
      </c>
      <c r="G17" s="40">
        <v>137810.38</v>
      </c>
      <c r="H17" s="41">
        <v>103621.28</v>
      </c>
      <c r="I17" s="41">
        <v>109307.58</v>
      </c>
      <c r="J17" s="40">
        <v>139657.13</v>
      </c>
      <c r="K17" s="41">
        <v>115492.68</v>
      </c>
      <c r="L17" s="41">
        <v>120318.98</v>
      </c>
      <c r="M17" s="41">
        <v>132631.24</v>
      </c>
      <c r="N17" s="40">
        <f t="shared" si="0"/>
        <v>1435779.7199999997</v>
      </c>
    </row>
    <row r="18" spans="1:14" ht="12">
      <c r="A18" s="75"/>
      <c r="B18" s="41"/>
      <c r="C18" s="40"/>
      <c r="D18" s="41"/>
      <c r="E18" s="40"/>
      <c r="F18" s="41"/>
      <c r="G18" s="40"/>
      <c r="H18" s="41"/>
      <c r="J18" s="40"/>
      <c r="K18" s="41"/>
      <c r="L18" s="41"/>
      <c r="M18" s="41"/>
      <c r="N18" s="40"/>
    </row>
    <row r="19" spans="1:14" ht="12">
      <c r="A19" s="74" t="s">
        <v>62</v>
      </c>
      <c r="B19" s="41"/>
      <c r="C19" s="40"/>
      <c r="D19" s="41"/>
      <c r="E19" s="40"/>
      <c r="F19" s="41"/>
      <c r="G19" s="40"/>
      <c r="H19" s="41"/>
      <c r="J19" s="40"/>
      <c r="K19" s="41"/>
      <c r="L19" s="41"/>
      <c r="M19" s="41"/>
      <c r="N19" s="40"/>
    </row>
    <row r="20" spans="1:14" ht="12">
      <c r="A20" s="75" t="s">
        <v>63</v>
      </c>
      <c r="B20" s="41">
        <v>576.79</v>
      </c>
      <c r="C20" s="40">
        <v>614.74</v>
      </c>
      <c r="D20" s="41">
        <v>645.47</v>
      </c>
      <c r="E20" s="40">
        <v>595.88</v>
      </c>
      <c r="F20" s="41">
        <v>595.55</v>
      </c>
      <c r="G20" s="40">
        <v>725.74</v>
      </c>
      <c r="H20" s="41">
        <v>543.92</v>
      </c>
      <c r="I20" s="41">
        <v>573.77</v>
      </c>
      <c r="J20" s="40">
        <v>733.46</v>
      </c>
      <c r="K20" s="41">
        <v>606.24</v>
      </c>
      <c r="L20" s="41">
        <v>631.95</v>
      </c>
      <c r="M20" s="41">
        <v>698.84</v>
      </c>
      <c r="N20" s="40">
        <f t="shared" si="0"/>
        <v>7542.35</v>
      </c>
    </row>
    <row r="21" spans="1:14" ht="12">
      <c r="A21" s="75" t="s">
        <v>70</v>
      </c>
      <c r="B21" s="41">
        <v>19182.57</v>
      </c>
      <c r="C21" s="40">
        <v>20444.74</v>
      </c>
      <c r="D21" s="41">
        <v>21466.71</v>
      </c>
      <c r="E21" s="40">
        <v>19817.52</v>
      </c>
      <c r="F21" s="41">
        <v>19806.48</v>
      </c>
      <c r="G21" s="40">
        <v>24136.41</v>
      </c>
      <c r="H21" s="41">
        <v>18089.44</v>
      </c>
      <c r="I21" s="41">
        <v>19082.11</v>
      </c>
      <c r="J21" s="40">
        <v>24393.05</v>
      </c>
      <c r="K21" s="41">
        <v>20161.86</v>
      </c>
      <c r="L21" s="41">
        <v>21017.07</v>
      </c>
      <c r="M21" s="41">
        <v>23241.62</v>
      </c>
      <c r="N21" s="40">
        <f t="shared" si="0"/>
        <v>250839.57999999996</v>
      </c>
    </row>
    <row r="22" spans="1:14" ht="12">
      <c r="A22" s="75"/>
      <c r="B22" s="41"/>
      <c r="C22" s="40"/>
      <c r="D22" s="41"/>
      <c r="E22" s="40"/>
      <c r="F22" s="41"/>
      <c r="G22" s="40"/>
      <c r="H22" s="41"/>
      <c r="J22" s="40"/>
      <c r="K22" s="41"/>
      <c r="L22" s="41"/>
      <c r="M22" s="41"/>
      <c r="N22" s="40"/>
    </row>
    <row r="23" spans="1:14" ht="12">
      <c r="A23" s="78" t="s">
        <v>71</v>
      </c>
      <c r="B23" s="69">
        <v>513149.30999999994</v>
      </c>
      <c r="C23" s="40">
        <v>546913.2999999999</v>
      </c>
      <c r="D23" s="41">
        <v>574251.83</v>
      </c>
      <c r="E23" s="40">
        <v>530134.55</v>
      </c>
      <c r="F23" s="41">
        <v>529839.43</v>
      </c>
      <c r="G23" s="40">
        <v>645218.81</v>
      </c>
      <c r="H23" s="41">
        <v>483907.15</v>
      </c>
      <c r="I23" s="41">
        <v>510461.94</v>
      </c>
      <c r="J23" s="40">
        <v>652460.8200000001</v>
      </c>
      <c r="K23" s="41">
        <v>539346.1</v>
      </c>
      <c r="L23" s="41">
        <v>562150.97</v>
      </c>
      <c r="M23" s="41">
        <v>621228.94</v>
      </c>
      <c r="N23" s="57">
        <f t="shared" si="0"/>
        <v>6709063.15</v>
      </c>
    </row>
    <row r="24" spans="1:14" ht="12">
      <c r="A24" s="42"/>
      <c r="B24" s="41"/>
      <c r="C24" s="40"/>
      <c r="D24" s="41"/>
      <c r="E24" s="40"/>
      <c r="F24" s="41"/>
      <c r="G24" s="40"/>
      <c r="H24" s="41"/>
      <c r="J24" s="40"/>
      <c r="K24" s="41"/>
      <c r="L24" s="41"/>
      <c r="M24" s="41"/>
      <c r="N24" s="40"/>
    </row>
    <row r="25" spans="1:14" ht="12">
      <c r="A25" s="74" t="s">
        <v>72</v>
      </c>
      <c r="B25" s="41"/>
      <c r="C25" s="40"/>
      <c r="D25" s="41"/>
      <c r="E25" s="40"/>
      <c r="F25" s="41"/>
      <c r="G25" s="40"/>
      <c r="H25" s="41"/>
      <c r="J25" s="40"/>
      <c r="K25" s="41"/>
      <c r="L25" s="41"/>
      <c r="M25" s="41"/>
      <c r="N25" s="40"/>
    </row>
    <row r="26" spans="1:14" ht="12">
      <c r="A26" s="74" t="s">
        <v>73</v>
      </c>
      <c r="B26" s="41"/>
      <c r="C26" s="40"/>
      <c r="D26" s="41"/>
      <c r="E26" s="40"/>
      <c r="F26" s="41"/>
      <c r="G26" s="40"/>
      <c r="H26" s="41"/>
      <c r="J26" s="40"/>
      <c r="K26" s="41"/>
      <c r="L26" s="41"/>
      <c r="M26" s="41"/>
      <c r="N26" s="40"/>
    </row>
    <row r="27" spans="1:14" ht="12">
      <c r="A27" s="75" t="s">
        <v>74</v>
      </c>
      <c r="B27" s="41">
        <v>862.17</v>
      </c>
      <c r="C27" s="40">
        <v>862.17</v>
      </c>
      <c r="D27" s="41">
        <v>862.17</v>
      </c>
      <c r="E27" s="40">
        <v>862.17</v>
      </c>
      <c r="F27" s="41">
        <v>862.17</v>
      </c>
      <c r="G27" s="40">
        <v>862.17</v>
      </c>
      <c r="H27" s="41">
        <v>862.17</v>
      </c>
      <c r="I27" s="41">
        <v>862.17</v>
      </c>
      <c r="J27" s="40">
        <v>862.17</v>
      </c>
      <c r="K27" s="41">
        <v>862.17</v>
      </c>
      <c r="L27" s="41">
        <v>862.17</v>
      </c>
      <c r="M27" s="41">
        <v>862.17</v>
      </c>
      <c r="N27" s="40">
        <f t="shared" si="0"/>
        <v>10346.039999999999</v>
      </c>
    </row>
    <row r="28" spans="1:14" ht="12">
      <c r="A28" s="74" t="s">
        <v>67</v>
      </c>
      <c r="B28" s="41"/>
      <c r="C28" s="40"/>
      <c r="D28" s="41"/>
      <c r="E28" s="40"/>
      <c r="F28" s="41"/>
      <c r="G28" s="40"/>
      <c r="H28" s="41"/>
      <c r="J28" s="40"/>
      <c r="K28" s="41"/>
      <c r="L28" s="41"/>
      <c r="M28" s="41"/>
      <c r="N28" s="40"/>
    </row>
    <row r="29" spans="1:14" ht="12">
      <c r="A29" s="75" t="s">
        <v>75</v>
      </c>
      <c r="B29" s="41">
        <v>21963926.257892568</v>
      </c>
      <c r="C29" s="40">
        <v>22812662.98158755</v>
      </c>
      <c r="D29" s="41">
        <v>24667631.663957834</v>
      </c>
      <c r="E29" s="40">
        <v>22983663.907892585</v>
      </c>
      <c r="F29" s="41">
        <v>22782381.877892595</v>
      </c>
      <c r="G29" s="40">
        <v>28182279.56789259</v>
      </c>
      <c r="H29" s="41">
        <v>22063103.157892577</v>
      </c>
      <c r="I29" s="41">
        <v>21288568.81789258</v>
      </c>
      <c r="J29" s="40">
        <v>27135450.857892573</v>
      </c>
      <c r="K29" s="41">
        <v>23434801.137892593</v>
      </c>
      <c r="L29" s="41">
        <v>24643420.247892562</v>
      </c>
      <c r="M29" s="41">
        <v>26674859.73789258</v>
      </c>
      <c r="N29" s="40">
        <f t="shared" si="0"/>
        <v>288632750.2144712</v>
      </c>
    </row>
    <row r="30" spans="1:14" ht="12">
      <c r="A30" s="75"/>
      <c r="B30" s="41"/>
      <c r="C30" s="40"/>
      <c r="D30" s="41"/>
      <c r="E30" s="40"/>
      <c r="F30" s="41"/>
      <c r="G30" s="40"/>
      <c r="H30" s="41"/>
      <c r="J30" s="40"/>
      <c r="K30" s="41"/>
      <c r="L30" s="41"/>
      <c r="M30" s="41"/>
      <c r="N30" s="40"/>
    </row>
    <row r="31" spans="1:14" ht="12">
      <c r="A31" s="75" t="s">
        <v>76</v>
      </c>
      <c r="B31" s="41">
        <v>672214.54</v>
      </c>
      <c r="C31" s="40">
        <v>698360.7448175452</v>
      </c>
      <c r="D31" s="41">
        <v>757435.5877196802</v>
      </c>
      <c r="E31" s="40">
        <v>704132.89</v>
      </c>
      <c r="F31" s="41">
        <v>697761.7</v>
      </c>
      <c r="G31" s="40">
        <v>868684.88</v>
      </c>
      <c r="H31" s="41">
        <v>675249.89</v>
      </c>
      <c r="I31" s="41">
        <v>651544.96</v>
      </c>
      <c r="J31" s="40">
        <v>834227.04</v>
      </c>
      <c r="K31" s="41">
        <v>718412.75</v>
      </c>
      <c r="L31" s="41">
        <v>756669.22</v>
      </c>
      <c r="M31" s="41">
        <v>820970.46</v>
      </c>
      <c r="N31" s="40">
        <f t="shared" si="0"/>
        <v>8855664.662537225</v>
      </c>
    </row>
    <row r="32" spans="1:14" ht="12">
      <c r="A32" s="75" t="s">
        <v>77</v>
      </c>
      <c r="B32" s="41">
        <v>6174891.02</v>
      </c>
      <c r="C32" s="40">
        <v>6413385.548789396</v>
      </c>
      <c r="D32" s="41">
        <v>6933298.694855072</v>
      </c>
      <c r="E32" s="40">
        <v>6461088.8</v>
      </c>
      <c r="F32" s="41">
        <v>6404646.28</v>
      </c>
      <c r="G32" s="40">
        <v>7918858.86</v>
      </c>
      <c r="H32" s="41">
        <v>6202773.4</v>
      </c>
      <c r="I32" s="41">
        <v>5985022.48</v>
      </c>
      <c r="J32" s="40">
        <v>7626224.78</v>
      </c>
      <c r="K32" s="41">
        <v>6587594.46</v>
      </c>
      <c r="L32" s="41">
        <v>6926509.45</v>
      </c>
      <c r="M32" s="41">
        <v>7496155.65</v>
      </c>
      <c r="N32" s="40">
        <f t="shared" si="0"/>
        <v>81130449.42364447</v>
      </c>
    </row>
    <row r="33" spans="1:14" ht="12">
      <c r="A33" s="75" t="s">
        <v>78</v>
      </c>
      <c r="B33" s="41">
        <v>17753176.36</v>
      </c>
      <c r="C33" s="40">
        <v>18436824.07881103</v>
      </c>
      <c r="D33" s="41">
        <v>19904043.29235359</v>
      </c>
      <c r="E33" s="40">
        <v>18567527.4</v>
      </c>
      <c r="F33" s="41">
        <v>18407775.74</v>
      </c>
      <c r="G33" s="40">
        <v>22693516.42</v>
      </c>
      <c r="H33" s="41">
        <v>17833339.86</v>
      </c>
      <c r="I33" s="41">
        <v>17207293.11</v>
      </c>
      <c r="J33" s="40">
        <v>21881131.51</v>
      </c>
      <c r="K33" s="41">
        <v>18925581.8</v>
      </c>
      <c r="L33" s="41">
        <v>19884827.39</v>
      </c>
      <c r="M33" s="41">
        <v>21497121.44</v>
      </c>
      <c r="N33" s="40">
        <f t="shared" si="0"/>
        <v>232992158.4011646</v>
      </c>
    </row>
    <row r="34" spans="1:14" ht="12">
      <c r="A34" s="75" t="s">
        <v>79</v>
      </c>
      <c r="B34" s="41">
        <v>557364.53</v>
      </c>
      <c r="C34" s="40">
        <v>578992.6641178146</v>
      </c>
      <c r="D34" s="41">
        <v>627285.9248337084</v>
      </c>
      <c r="E34" s="40">
        <v>583617.6</v>
      </c>
      <c r="F34" s="41">
        <v>578397.99</v>
      </c>
      <c r="G34" s="40">
        <v>718427.09</v>
      </c>
      <c r="H34" s="41">
        <v>559881.28</v>
      </c>
      <c r="I34" s="41">
        <v>540226.42</v>
      </c>
      <c r="J34" s="40">
        <v>690579.76</v>
      </c>
      <c r="K34" s="41">
        <v>595316.4</v>
      </c>
      <c r="L34" s="41">
        <v>626658.08</v>
      </c>
      <c r="M34" s="41">
        <v>679336.97</v>
      </c>
      <c r="N34" s="40">
        <f t="shared" si="0"/>
        <v>7336084.7089515235</v>
      </c>
    </row>
    <row r="35" spans="1:14" ht="12">
      <c r="A35" s="75" t="s">
        <v>80</v>
      </c>
      <c r="B35" s="41">
        <v>3004130.36</v>
      </c>
      <c r="C35" s="40">
        <v>3120037.166006999</v>
      </c>
      <c r="D35" s="41">
        <v>3371321.40518828</v>
      </c>
      <c r="E35" s="40">
        <v>3142857.51</v>
      </c>
      <c r="F35" s="41">
        <v>3115549.58</v>
      </c>
      <c r="G35" s="40">
        <v>3848153.66</v>
      </c>
      <c r="H35" s="41">
        <v>3017695.35</v>
      </c>
      <c r="I35" s="41">
        <v>2911757.91</v>
      </c>
      <c r="J35" s="40">
        <v>3707526.18</v>
      </c>
      <c r="K35" s="41">
        <v>3204063.3</v>
      </c>
      <c r="L35" s="41">
        <v>3368036.64</v>
      </c>
      <c r="M35" s="41">
        <v>3643642.02</v>
      </c>
      <c r="N35" s="40">
        <f t="shared" si="0"/>
        <v>39454771.08119528</v>
      </c>
    </row>
    <row r="36" spans="1:14" ht="12">
      <c r="A36" s="76"/>
      <c r="B36" s="41"/>
      <c r="C36" s="40"/>
      <c r="D36" s="41"/>
      <c r="E36" s="40"/>
      <c r="F36" s="41"/>
      <c r="G36" s="40"/>
      <c r="H36" s="41"/>
      <c r="J36" s="40"/>
      <c r="K36" s="41"/>
      <c r="L36" s="41"/>
      <c r="M36" s="41"/>
      <c r="N36" s="40"/>
    </row>
    <row r="37" spans="1:14" ht="12">
      <c r="A37" s="75" t="s">
        <v>81</v>
      </c>
      <c r="B37" s="41">
        <v>42761.94</v>
      </c>
      <c r="C37" s="40">
        <v>44403.863219766856</v>
      </c>
      <c r="D37" s="41">
        <v>47873.3218601152</v>
      </c>
      <c r="E37" s="40">
        <v>44703.57</v>
      </c>
      <c r="F37" s="41">
        <v>44324.7</v>
      </c>
      <c r="G37" s="40">
        <v>54488.98</v>
      </c>
      <c r="H37" s="41">
        <v>42955.03</v>
      </c>
      <c r="I37" s="41">
        <v>41447.08</v>
      </c>
      <c r="J37" s="40">
        <v>52600.08</v>
      </c>
      <c r="K37" s="41">
        <v>45552.75</v>
      </c>
      <c r="L37" s="41">
        <v>47827.75</v>
      </c>
      <c r="M37" s="41">
        <v>51651.55</v>
      </c>
      <c r="N37" s="40">
        <f t="shared" si="0"/>
        <v>560590.6150798821</v>
      </c>
    </row>
    <row r="38" spans="1:14" ht="12">
      <c r="A38" s="75" t="s">
        <v>82</v>
      </c>
      <c r="B38" s="41">
        <v>245523.06</v>
      </c>
      <c r="C38" s="40">
        <v>255080.85246949396</v>
      </c>
      <c r="D38" s="41">
        <v>276766.07728097885</v>
      </c>
      <c r="E38" s="40">
        <v>257214.46</v>
      </c>
      <c r="F38" s="41">
        <v>254877.49</v>
      </c>
      <c r="G38" s="40">
        <v>317572.71</v>
      </c>
      <c r="H38" s="41">
        <v>246631.71</v>
      </c>
      <c r="I38" s="41">
        <v>237973.6</v>
      </c>
      <c r="J38" s="40">
        <v>304873.24</v>
      </c>
      <c r="K38" s="41">
        <v>262452.36</v>
      </c>
      <c r="L38" s="41">
        <v>276484.97</v>
      </c>
      <c r="M38" s="41">
        <v>300070.89</v>
      </c>
      <c r="N38" s="40">
        <f t="shared" si="0"/>
        <v>3235521.419750473</v>
      </c>
    </row>
    <row r="39" spans="1:14" ht="12">
      <c r="A39" s="75" t="s">
        <v>83</v>
      </c>
      <c r="B39" s="41">
        <v>0</v>
      </c>
      <c r="C39" s="40">
        <v>0</v>
      </c>
      <c r="D39" s="41">
        <v>0</v>
      </c>
      <c r="E39" s="40">
        <v>0</v>
      </c>
      <c r="F39" s="41">
        <v>0</v>
      </c>
      <c r="G39" s="40">
        <v>0</v>
      </c>
      <c r="H39" s="41">
        <v>0</v>
      </c>
      <c r="I39" s="41">
        <v>0</v>
      </c>
      <c r="J39" s="40">
        <v>0</v>
      </c>
      <c r="K39" s="41">
        <v>0</v>
      </c>
      <c r="L39" s="41">
        <v>0</v>
      </c>
      <c r="M39" s="41">
        <v>0</v>
      </c>
      <c r="N39" s="40">
        <f t="shared" si="0"/>
        <v>0</v>
      </c>
    </row>
    <row r="40" spans="1:14" ht="12">
      <c r="A40" s="75" t="s">
        <v>84</v>
      </c>
      <c r="B40" s="41">
        <v>480597.24</v>
      </c>
      <c r="C40" s="40">
        <v>498978.71748808754</v>
      </c>
      <c r="D40" s="41">
        <v>536999.607284998</v>
      </c>
      <c r="E40" s="40">
        <v>502119.79</v>
      </c>
      <c r="F40" s="41">
        <v>497950.66</v>
      </c>
      <c r="G40" s="40">
        <v>609798.08</v>
      </c>
      <c r="H40" s="41">
        <v>482767.35</v>
      </c>
      <c r="I40" s="41">
        <v>465819.6</v>
      </c>
      <c r="J40" s="40">
        <v>589590.11</v>
      </c>
      <c r="K40" s="41">
        <v>511464.14</v>
      </c>
      <c r="L40" s="41">
        <v>536498.12</v>
      </c>
      <c r="M40" s="41">
        <v>578575.08</v>
      </c>
      <c r="N40" s="40">
        <f t="shared" si="0"/>
        <v>6291158.494773086</v>
      </c>
    </row>
    <row r="41" spans="1:14" ht="12">
      <c r="A41" s="75" t="s">
        <v>85</v>
      </c>
      <c r="B41" s="41">
        <v>57522.25</v>
      </c>
      <c r="C41" s="40">
        <v>59746.46834173645</v>
      </c>
      <c r="D41" s="41">
        <v>64623.838932026716</v>
      </c>
      <c r="E41" s="40">
        <v>60198.83</v>
      </c>
      <c r="F41" s="41">
        <v>59669.91</v>
      </c>
      <c r="G41" s="40">
        <v>73859.38</v>
      </c>
      <c r="H41" s="41">
        <v>57781.99</v>
      </c>
      <c r="I41" s="41">
        <v>55753.53</v>
      </c>
      <c r="J41" s="40">
        <v>71097.51</v>
      </c>
      <c r="K41" s="41">
        <v>61384.29</v>
      </c>
      <c r="L41" s="41">
        <v>64560.22</v>
      </c>
      <c r="M41" s="41">
        <v>69898.29</v>
      </c>
      <c r="N41" s="40">
        <f t="shared" si="0"/>
        <v>756096.5072737633</v>
      </c>
    </row>
    <row r="42" spans="1:14" ht="12">
      <c r="A42" s="75" t="s">
        <v>86</v>
      </c>
      <c r="B42" s="41">
        <v>4643430.35</v>
      </c>
      <c r="C42" s="40">
        <v>4824142.031494324</v>
      </c>
      <c r="D42" s="41">
        <v>5233597.667532236</v>
      </c>
      <c r="E42" s="40">
        <v>4864338.37</v>
      </c>
      <c r="F42" s="41">
        <v>4820201.38</v>
      </c>
      <c r="G42" s="40">
        <v>6004287.27</v>
      </c>
      <c r="H42" s="41">
        <v>4664397.51</v>
      </c>
      <c r="I42" s="41">
        <v>4500651.91</v>
      </c>
      <c r="J42" s="40">
        <v>5764807.47</v>
      </c>
      <c r="K42" s="41">
        <v>4963263.43</v>
      </c>
      <c r="L42" s="41">
        <v>5228288.6</v>
      </c>
      <c r="M42" s="41">
        <v>5673741.27</v>
      </c>
      <c r="N42" s="40">
        <f t="shared" si="0"/>
        <v>61185147.25902656</v>
      </c>
    </row>
    <row r="43" spans="1:14" ht="12">
      <c r="A43" s="75" t="s">
        <v>87</v>
      </c>
      <c r="B43" s="41">
        <v>30102.27</v>
      </c>
      <c r="C43" s="40">
        <v>31264.91674065753</v>
      </c>
      <c r="D43" s="41">
        <v>33799.423082481575</v>
      </c>
      <c r="E43" s="40">
        <v>31497.46</v>
      </c>
      <c r="F43" s="41">
        <v>31222.31</v>
      </c>
      <c r="G43" s="40">
        <v>38603.91</v>
      </c>
      <c r="H43" s="41">
        <v>30238.2</v>
      </c>
      <c r="I43" s="41">
        <v>29176.67</v>
      </c>
      <c r="J43" s="40">
        <v>37177.38</v>
      </c>
      <c r="K43" s="41">
        <v>32114.16</v>
      </c>
      <c r="L43" s="41">
        <v>33766.33</v>
      </c>
      <c r="M43" s="41">
        <v>36543.28</v>
      </c>
      <c r="N43" s="40">
        <f t="shared" si="0"/>
        <v>395506.3098231391</v>
      </c>
    </row>
    <row r="44" spans="1:14" ht="12">
      <c r="A44" s="75" t="s">
        <v>88</v>
      </c>
      <c r="B44" s="41">
        <v>1302814.5</v>
      </c>
      <c r="C44" s="40">
        <v>1352964.524340012</v>
      </c>
      <c r="D44" s="41">
        <v>1460374.293555412</v>
      </c>
      <c r="E44" s="40">
        <v>1362494.91</v>
      </c>
      <c r="F44" s="41">
        <v>1350795.54</v>
      </c>
      <c r="G44" s="40">
        <v>1664660.61</v>
      </c>
      <c r="H44" s="41">
        <v>1308697.28</v>
      </c>
      <c r="I44" s="41">
        <v>1262754.93</v>
      </c>
      <c r="J44" s="40">
        <v>1605319.01</v>
      </c>
      <c r="K44" s="41">
        <v>1388716.93</v>
      </c>
      <c r="L44" s="41">
        <v>1458967.02</v>
      </c>
      <c r="M44" s="41">
        <v>1577042.94</v>
      </c>
      <c r="N44" s="40">
        <f t="shared" si="0"/>
        <v>17095602.48789542</v>
      </c>
    </row>
    <row r="45" spans="1:14" ht="12">
      <c r="A45" s="75" t="s">
        <v>89</v>
      </c>
      <c r="B45" s="41">
        <v>10525.24</v>
      </c>
      <c r="C45" s="40">
        <v>10935.648912532053</v>
      </c>
      <c r="D45" s="41">
        <v>11874.390750610408</v>
      </c>
      <c r="E45" s="40">
        <v>11029.25</v>
      </c>
      <c r="F45" s="41">
        <v>10928.23</v>
      </c>
      <c r="G45" s="40">
        <v>13638.31</v>
      </c>
      <c r="H45" s="41">
        <v>10572.77</v>
      </c>
      <c r="I45" s="41">
        <v>10201.61</v>
      </c>
      <c r="J45" s="40">
        <v>13084.31</v>
      </c>
      <c r="K45" s="41">
        <v>11255.66</v>
      </c>
      <c r="L45" s="41">
        <v>11862.24</v>
      </c>
      <c r="M45" s="41">
        <v>12881.77</v>
      </c>
      <c r="N45" s="40">
        <f t="shared" si="0"/>
        <v>138789.42966314245</v>
      </c>
    </row>
    <row r="46" spans="1:14" ht="12">
      <c r="A46" s="75" t="s">
        <v>90</v>
      </c>
      <c r="B46" s="41">
        <v>641863.49</v>
      </c>
      <c r="C46" s="40">
        <v>666487.6203628248</v>
      </c>
      <c r="D46" s="41">
        <v>718276.4011418887</v>
      </c>
      <c r="E46" s="40">
        <v>670918.88</v>
      </c>
      <c r="F46" s="41">
        <v>665258.31</v>
      </c>
      <c r="G46" s="40">
        <v>817117.38</v>
      </c>
      <c r="H46" s="41">
        <v>644761.79</v>
      </c>
      <c r="I46" s="41">
        <v>622127.16</v>
      </c>
      <c r="J46" s="40">
        <v>789067.66</v>
      </c>
      <c r="K46" s="41">
        <v>683606.02</v>
      </c>
      <c r="L46" s="41">
        <v>717595.51</v>
      </c>
      <c r="M46" s="41">
        <v>774724.84</v>
      </c>
      <c r="N46" s="40">
        <f t="shared" si="0"/>
        <v>8411805.061504712</v>
      </c>
    </row>
    <row r="47" spans="1:14" ht="12">
      <c r="A47" s="75" t="s">
        <v>91</v>
      </c>
      <c r="B47" s="41">
        <v>50222.15</v>
      </c>
      <c r="C47" s="40">
        <v>52161.19189779853</v>
      </c>
      <c r="D47" s="41">
        <v>56380.25663838608</v>
      </c>
      <c r="E47" s="40">
        <v>52546.95</v>
      </c>
      <c r="F47" s="41">
        <v>52088.76</v>
      </c>
      <c r="G47" s="40">
        <v>64380.85</v>
      </c>
      <c r="H47" s="41">
        <v>50448.93</v>
      </c>
      <c r="I47" s="41">
        <v>48677.9</v>
      </c>
      <c r="J47" s="40">
        <v>62010.79</v>
      </c>
      <c r="K47" s="41">
        <v>53573.89</v>
      </c>
      <c r="L47" s="41">
        <v>56325.14</v>
      </c>
      <c r="M47" s="41">
        <v>60949.42</v>
      </c>
      <c r="N47" s="40">
        <f t="shared" si="0"/>
        <v>659766.2285361846</v>
      </c>
    </row>
    <row r="48" spans="1:14" ht="12">
      <c r="A48" s="75" t="s">
        <v>92</v>
      </c>
      <c r="B48" s="41">
        <v>1025120.71</v>
      </c>
      <c r="C48" s="40">
        <v>1064617.032601386</v>
      </c>
      <c r="D48" s="41">
        <v>1149615.635059778</v>
      </c>
      <c r="E48" s="40">
        <v>1072229.02</v>
      </c>
      <c r="F48" s="41">
        <v>1062979.12</v>
      </c>
      <c r="G48" s="40">
        <v>1311131.02</v>
      </c>
      <c r="H48" s="41">
        <v>1029749.59</v>
      </c>
      <c r="I48" s="41">
        <v>993599.8</v>
      </c>
      <c r="J48" s="40">
        <v>1263930.47</v>
      </c>
      <c r="K48" s="41">
        <v>1092961</v>
      </c>
      <c r="L48" s="41">
        <v>1148503</v>
      </c>
      <c r="M48" s="41">
        <v>1241857.65</v>
      </c>
      <c r="N48" s="40">
        <f t="shared" si="0"/>
        <v>13456294.047661167</v>
      </c>
    </row>
    <row r="49" spans="1:14" ht="12">
      <c r="A49" s="79"/>
      <c r="B49" s="41"/>
      <c r="C49" s="40"/>
      <c r="D49" s="41"/>
      <c r="E49" s="40"/>
      <c r="F49" s="41"/>
      <c r="G49" s="40"/>
      <c r="H49" s="41"/>
      <c r="J49" s="40"/>
      <c r="K49" s="41"/>
      <c r="L49" s="41"/>
      <c r="M49" s="41"/>
      <c r="N49" s="40"/>
    </row>
    <row r="50" spans="1:14" ht="12">
      <c r="A50" s="74" t="s">
        <v>62</v>
      </c>
      <c r="B50" s="41"/>
      <c r="C50" s="40"/>
      <c r="D50" s="41"/>
      <c r="E50" s="40"/>
      <c r="F50" s="41"/>
      <c r="G50" s="40"/>
      <c r="H50" s="41"/>
      <c r="J50" s="40"/>
      <c r="K50" s="41"/>
      <c r="L50" s="41"/>
      <c r="M50" s="41"/>
      <c r="N50" s="40"/>
    </row>
    <row r="51" spans="1:14" ht="12">
      <c r="A51" s="75" t="s">
        <v>93</v>
      </c>
      <c r="B51" s="41">
        <v>40377.05</v>
      </c>
      <c r="C51" s="40">
        <v>41949.351295916036</v>
      </c>
      <c r="D51" s="41">
        <v>45522.26488328105</v>
      </c>
      <c r="E51" s="40">
        <v>42301.8</v>
      </c>
      <c r="F51" s="41">
        <v>41916.86</v>
      </c>
      <c r="G51" s="40">
        <v>52243.77</v>
      </c>
      <c r="H51" s="41">
        <v>40559.37</v>
      </c>
      <c r="I51" s="41">
        <v>39135.51</v>
      </c>
      <c r="J51" s="40">
        <v>50148.26</v>
      </c>
      <c r="K51" s="41">
        <v>43164.57</v>
      </c>
      <c r="L51" s="41">
        <v>45475.96</v>
      </c>
      <c r="M51" s="41">
        <v>49360.94</v>
      </c>
      <c r="N51" s="40">
        <f t="shared" si="0"/>
        <v>532155.7061791972</v>
      </c>
    </row>
    <row r="52" spans="1:14" ht="12">
      <c r="A52" s="75" t="s">
        <v>94</v>
      </c>
      <c r="B52" s="41">
        <v>3202593.71</v>
      </c>
      <c r="C52" s="40">
        <v>3326329.0508213975</v>
      </c>
      <c r="D52" s="41">
        <v>3596530.841024204</v>
      </c>
      <c r="E52" s="40">
        <v>3351198.87</v>
      </c>
      <c r="F52" s="41">
        <v>3321874.72</v>
      </c>
      <c r="G52" s="40">
        <v>4108568.86</v>
      </c>
      <c r="H52" s="41">
        <v>3217054.85</v>
      </c>
      <c r="I52" s="41">
        <v>3104118.81</v>
      </c>
      <c r="J52" s="40">
        <v>3956217.05</v>
      </c>
      <c r="K52" s="41">
        <v>3416923.63</v>
      </c>
      <c r="L52" s="41">
        <v>3593003.55</v>
      </c>
      <c r="M52" s="41">
        <v>3888957.6</v>
      </c>
      <c r="N52" s="40">
        <f t="shared" si="0"/>
        <v>42083371.5418456</v>
      </c>
    </row>
    <row r="53" spans="1:14" ht="12">
      <c r="A53" s="75" t="s">
        <v>95</v>
      </c>
      <c r="B53" s="41">
        <v>144683.81</v>
      </c>
      <c r="C53" s="40">
        <v>150258.8160366513</v>
      </c>
      <c r="D53" s="41">
        <v>162262.97595775092</v>
      </c>
      <c r="E53" s="40">
        <v>151334.94</v>
      </c>
      <c r="F53" s="41">
        <v>150028.73</v>
      </c>
      <c r="G53" s="40">
        <v>185071.14</v>
      </c>
      <c r="H53" s="41">
        <v>145337.12</v>
      </c>
      <c r="I53" s="41">
        <v>140235</v>
      </c>
      <c r="J53" s="40">
        <v>178401.35</v>
      </c>
      <c r="K53" s="41">
        <v>154262.57</v>
      </c>
      <c r="L53" s="41">
        <v>162105.86</v>
      </c>
      <c r="M53" s="41">
        <v>175288.8</v>
      </c>
      <c r="N53" s="40">
        <f t="shared" si="0"/>
        <v>1899271.1119944023</v>
      </c>
    </row>
    <row r="54" spans="1:14" ht="12">
      <c r="A54" s="75" t="s">
        <v>96</v>
      </c>
      <c r="B54" s="41">
        <v>1323009.63</v>
      </c>
      <c r="C54" s="40">
        <v>1374055.555678132</v>
      </c>
      <c r="D54" s="41">
        <v>1484732.9875634026</v>
      </c>
      <c r="E54" s="40">
        <v>1384108.52</v>
      </c>
      <c r="F54" s="41">
        <v>1372081.04</v>
      </c>
      <c r="G54" s="40">
        <v>1694748.63</v>
      </c>
      <c r="H54" s="41">
        <v>1328983.61</v>
      </c>
      <c r="I54" s="41">
        <v>1282329.09</v>
      </c>
      <c r="J54" s="40">
        <v>1632803.45</v>
      </c>
      <c r="K54" s="41">
        <v>1411065.95</v>
      </c>
      <c r="L54" s="41">
        <v>1483286.25</v>
      </c>
      <c r="M54" s="41">
        <v>1604673.68</v>
      </c>
      <c r="N54" s="40">
        <f t="shared" si="0"/>
        <v>17375878.393241532</v>
      </c>
    </row>
    <row r="55" spans="1:14" ht="12">
      <c r="A55" s="75" t="s">
        <v>97</v>
      </c>
      <c r="B55" s="41">
        <v>55616.72</v>
      </c>
      <c r="C55" s="40">
        <v>57749.429466976755</v>
      </c>
      <c r="D55" s="41">
        <v>62224.107387578544</v>
      </c>
      <c r="E55" s="40">
        <v>58130.41</v>
      </c>
      <c r="F55" s="41">
        <v>57641.09</v>
      </c>
      <c r="G55" s="40">
        <v>70768.16</v>
      </c>
      <c r="H55" s="41">
        <v>55867.85</v>
      </c>
      <c r="I55" s="41">
        <v>53906.59</v>
      </c>
      <c r="J55" s="40">
        <v>68351.09</v>
      </c>
      <c r="K55" s="41">
        <v>59227.12</v>
      </c>
      <c r="L55" s="41">
        <v>62165.25</v>
      </c>
      <c r="M55" s="41">
        <v>67103.65</v>
      </c>
      <c r="N55" s="40">
        <f t="shared" si="0"/>
        <v>728751.4668545553</v>
      </c>
    </row>
    <row r="56" spans="1:14" ht="12">
      <c r="A56" s="75" t="s">
        <v>98</v>
      </c>
      <c r="B56" s="41">
        <v>10598.68</v>
      </c>
      <c r="C56" s="40">
        <v>11006.395295206505</v>
      </c>
      <c r="D56" s="41">
        <v>11876.569049267115</v>
      </c>
      <c r="E56" s="40">
        <v>11083.08</v>
      </c>
      <c r="F56" s="41">
        <v>10988.23</v>
      </c>
      <c r="G56" s="40">
        <v>13532.68</v>
      </c>
      <c r="H56" s="41">
        <v>10646.54</v>
      </c>
      <c r="I56" s="41">
        <v>10272.79</v>
      </c>
      <c r="J56" s="40">
        <v>13053.74</v>
      </c>
      <c r="K56" s="41">
        <v>11295.66</v>
      </c>
      <c r="L56" s="41">
        <v>11865.16</v>
      </c>
      <c r="M56" s="41">
        <v>12822.38</v>
      </c>
      <c r="N56" s="40">
        <f t="shared" si="0"/>
        <v>139041.90434447365</v>
      </c>
    </row>
    <row r="57" spans="1:14" ht="12">
      <c r="A57" s="75"/>
      <c r="B57" s="41"/>
      <c r="C57" s="40"/>
      <c r="D57" s="41"/>
      <c r="E57" s="40"/>
      <c r="F57" s="41"/>
      <c r="G57" s="40"/>
      <c r="H57" s="41"/>
      <c r="J57" s="40"/>
      <c r="K57" s="41"/>
      <c r="L57" s="41"/>
      <c r="M57" s="41"/>
      <c r="N57" s="40"/>
    </row>
    <row r="58" spans="1:14" ht="12">
      <c r="A58" s="78" t="s">
        <v>99</v>
      </c>
      <c r="B58" s="69">
        <v>63433928.03789258</v>
      </c>
      <c r="C58" s="40">
        <v>65883256.82059325</v>
      </c>
      <c r="D58" s="41">
        <v>71215209.39789255</v>
      </c>
      <c r="E58" s="40">
        <v>66371199.38789258</v>
      </c>
      <c r="F58" s="41">
        <v>65792202.41789259</v>
      </c>
      <c r="G58" s="40">
        <v>81325254.38789257</v>
      </c>
      <c r="H58" s="41">
        <v>63720356.59789259</v>
      </c>
      <c r="I58" s="41">
        <v>61483457.44789258</v>
      </c>
      <c r="J58" s="40">
        <v>78328535.26789257</v>
      </c>
      <c r="K58" s="41">
        <v>67668916.1478926</v>
      </c>
      <c r="L58" s="41">
        <v>71145564.12789255</v>
      </c>
      <c r="M58" s="41">
        <v>76989092.47789258</v>
      </c>
      <c r="N58" s="57">
        <f t="shared" si="0"/>
        <v>833356972.5174117</v>
      </c>
    </row>
    <row r="59" spans="1:14" ht="12">
      <c r="A59" s="42"/>
      <c r="B59" s="41"/>
      <c r="C59" s="40"/>
      <c r="D59" s="41"/>
      <c r="E59" s="40"/>
      <c r="F59" s="41"/>
      <c r="G59" s="40"/>
      <c r="H59" s="41"/>
      <c r="J59" s="40"/>
      <c r="K59" s="41"/>
      <c r="L59" s="41"/>
      <c r="M59" s="41"/>
      <c r="N59" s="40"/>
    </row>
    <row r="60" spans="1:14" ht="12">
      <c r="A60" s="74" t="s">
        <v>100</v>
      </c>
      <c r="B60" s="41"/>
      <c r="C60" s="40"/>
      <c r="D60" s="41"/>
      <c r="E60" s="40"/>
      <c r="F60" s="41"/>
      <c r="G60" s="40"/>
      <c r="H60" s="41"/>
      <c r="J60" s="40"/>
      <c r="K60" s="41"/>
      <c r="L60" s="41"/>
      <c r="M60" s="41"/>
      <c r="N60" s="40"/>
    </row>
    <row r="61" spans="1:14" ht="12">
      <c r="A61" s="74" t="s">
        <v>101</v>
      </c>
      <c r="B61" s="41"/>
      <c r="C61" s="40"/>
      <c r="D61" s="41"/>
      <c r="E61" s="40"/>
      <c r="F61" s="41"/>
      <c r="G61" s="40"/>
      <c r="H61" s="41"/>
      <c r="J61" s="40"/>
      <c r="K61" s="41"/>
      <c r="L61" s="41"/>
      <c r="M61" s="41"/>
      <c r="N61" s="40"/>
    </row>
    <row r="62" spans="1:14" ht="12">
      <c r="A62" s="75" t="s">
        <v>243</v>
      </c>
      <c r="B62" s="41">
        <v>11498.7</v>
      </c>
      <c r="C62" s="40">
        <v>11498.7</v>
      </c>
      <c r="D62" s="41">
        <v>11498.7</v>
      </c>
      <c r="E62" s="40">
        <v>11498.7</v>
      </c>
      <c r="F62" s="41">
        <v>11498.7</v>
      </c>
      <c r="G62" s="40">
        <v>11498.7</v>
      </c>
      <c r="H62" s="41">
        <v>11498.7</v>
      </c>
      <c r="I62" s="41">
        <v>11498.7</v>
      </c>
      <c r="J62" s="40">
        <v>11498.7</v>
      </c>
      <c r="K62" s="41">
        <v>11498.7</v>
      </c>
      <c r="L62" s="41">
        <v>11498.7</v>
      </c>
      <c r="M62" s="41">
        <v>11498.7</v>
      </c>
      <c r="N62" s="40">
        <f t="shared" si="0"/>
        <v>137984.4</v>
      </c>
    </row>
    <row r="63" spans="1:14" ht="12">
      <c r="A63" s="75" t="s">
        <v>102</v>
      </c>
      <c r="B63" s="41">
        <v>609.25</v>
      </c>
      <c r="C63" s="40">
        <v>609.25</v>
      </c>
      <c r="D63" s="41">
        <v>609.25</v>
      </c>
      <c r="E63" s="40">
        <v>609.25</v>
      </c>
      <c r="F63" s="41">
        <v>609.25</v>
      </c>
      <c r="G63" s="40">
        <v>609.25</v>
      </c>
      <c r="H63" s="41">
        <v>609.25</v>
      </c>
      <c r="I63" s="41">
        <v>609.25</v>
      </c>
      <c r="J63" s="40">
        <v>609.25</v>
      </c>
      <c r="K63" s="41">
        <v>609.25</v>
      </c>
      <c r="L63" s="41">
        <v>609.25</v>
      </c>
      <c r="M63" s="41">
        <v>609.25</v>
      </c>
      <c r="N63" s="40">
        <f t="shared" si="0"/>
        <v>7311</v>
      </c>
    </row>
    <row r="64" spans="1:14" ht="12">
      <c r="A64" s="75" t="s">
        <v>103</v>
      </c>
      <c r="B64" s="41">
        <v>11221.62</v>
      </c>
      <c r="C64" s="40">
        <v>11221.62</v>
      </c>
      <c r="D64" s="41">
        <v>11221.62</v>
      </c>
      <c r="E64" s="40">
        <v>11221.62</v>
      </c>
      <c r="F64" s="41">
        <v>11221.62</v>
      </c>
      <c r="G64" s="40">
        <v>11221.62</v>
      </c>
      <c r="H64" s="41">
        <v>11221.62</v>
      </c>
      <c r="I64" s="41">
        <v>11221.62</v>
      </c>
      <c r="J64" s="40">
        <v>11221.62</v>
      </c>
      <c r="K64" s="41">
        <v>11221.62</v>
      </c>
      <c r="L64" s="41">
        <v>11221.62</v>
      </c>
      <c r="M64" s="41">
        <v>11221.62</v>
      </c>
      <c r="N64" s="40">
        <f t="shared" si="0"/>
        <v>134659.43999999997</v>
      </c>
    </row>
    <row r="65" spans="1:14" ht="12">
      <c r="A65" s="75" t="s">
        <v>244</v>
      </c>
      <c r="B65" s="41">
        <v>36472.53</v>
      </c>
      <c r="C65" s="40">
        <v>36472.53</v>
      </c>
      <c r="D65" s="41">
        <v>36472.53</v>
      </c>
      <c r="E65" s="40">
        <v>36472.53</v>
      </c>
      <c r="F65" s="41">
        <v>36472.53</v>
      </c>
      <c r="G65" s="40">
        <v>36472.53</v>
      </c>
      <c r="H65" s="41">
        <v>36472.53</v>
      </c>
      <c r="I65" s="41">
        <v>36472.53</v>
      </c>
      <c r="J65" s="40">
        <v>36472.53</v>
      </c>
      <c r="K65" s="41">
        <v>36472.53</v>
      </c>
      <c r="L65" s="41">
        <v>36472.53</v>
      </c>
      <c r="M65" s="41">
        <v>36472.53</v>
      </c>
      <c r="N65" s="40">
        <f t="shared" si="0"/>
        <v>437670.3600000001</v>
      </c>
    </row>
    <row r="66" spans="1:14" ht="12">
      <c r="A66" s="75"/>
      <c r="B66" s="41"/>
      <c r="C66" s="40"/>
      <c r="D66" s="41"/>
      <c r="E66" s="40"/>
      <c r="F66" s="41"/>
      <c r="G66" s="40"/>
      <c r="H66" s="41"/>
      <c r="J66" s="40"/>
      <c r="K66" s="41"/>
      <c r="L66" s="41"/>
      <c r="M66" s="41"/>
      <c r="N66" s="40"/>
    </row>
    <row r="67" spans="1:14" ht="12">
      <c r="A67" s="74" t="s">
        <v>67</v>
      </c>
      <c r="B67" s="41"/>
      <c r="C67" s="40"/>
      <c r="D67" s="41"/>
      <c r="E67" s="40"/>
      <c r="F67" s="41"/>
      <c r="G67" s="40"/>
      <c r="H67" s="41"/>
      <c r="J67" s="40"/>
      <c r="K67" s="41"/>
      <c r="L67" s="41"/>
      <c r="M67" s="41"/>
      <c r="N67" s="40"/>
    </row>
    <row r="68" spans="1:14" ht="12">
      <c r="A68" s="75" t="s">
        <v>104</v>
      </c>
      <c r="B68" s="41">
        <v>837571.1390026667</v>
      </c>
      <c r="C68" s="40">
        <v>848847.9690026669</v>
      </c>
      <c r="D68" s="41">
        <v>907066.4090026672</v>
      </c>
      <c r="E68" s="40">
        <v>817908.5190026672</v>
      </c>
      <c r="F68" s="41">
        <v>805581.2290026667</v>
      </c>
      <c r="G68" s="40">
        <v>924585.9590026666</v>
      </c>
      <c r="H68" s="41">
        <v>805359.2090026669</v>
      </c>
      <c r="I68" s="41">
        <v>784862.9790026669</v>
      </c>
      <c r="J68" s="40">
        <v>912184.3190026669</v>
      </c>
      <c r="K68" s="41">
        <v>815088.799002667</v>
      </c>
      <c r="L68" s="41">
        <v>819296.3390026669</v>
      </c>
      <c r="M68" s="41">
        <v>935733.2290026669</v>
      </c>
      <c r="N68" s="40">
        <f t="shared" si="0"/>
        <v>10214086.098032003</v>
      </c>
    </row>
    <row r="69" spans="1:14" ht="12">
      <c r="A69" s="75"/>
      <c r="B69" s="41"/>
      <c r="C69" s="40"/>
      <c r="D69" s="41"/>
      <c r="E69" s="40"/>
      <c r="F69" s="41"/>
      <c r="G69" s="40"/>
      <c r="H69" s="41"/>
      <c r="J69" s="40"/>
      <c r="K69" s="41"/>
      <c r="L69" s="41"/>
      <c r="M69" s="41"/>
      <c r="N69" s="40"/>
    </row>
    <row r="70" spans="1:14" ht="12">
      <c r="A70" s="75" t="s">
        <v>105</v>
      </c>
      <c r="B70" s="41">
        <v>20086.57</v>
      </c>
      <c r="C70" s="40">
        <v>20362.6</v>
      </c>
      <c r="D70" s="41">
        <v>21787.67</v>
      </c>
      <c r="E70" s="40">
        <v>19613.04</v>
      </c>
      <c r="F70" s="41">
        <v>19317.44</v>
      </c>
      <c r="G70" s="40">
        <v>22194.83</v>
      </c>
      <c r="H70" s="41">
        <v>19312.11</v>
      </c>
      <c r="I70" s="41">
        <v>18820.62</v>
      </c>
      <c r="J70" s="40">
        <v>21874.69</v>
      </c>
      <c r="K70" s="41">
        <v>19545.42</v>
      </c>
      <c r="L70" s="41">
        <v>19646.32</v>
      </c>
      <c r="M70" s="41">
        <v>22473.12</v>
      </c>
      <c r="N70" s="40">
        <f t="shared" si="0"/>
        <v>245034.43</v>
      </c>
    </row>
    <row r="71" spans="1:14" ht="12">
      <c r="A71" s="75" t="s">
        <v>106</v>
      </c>
      <c r="B71" s="41">
        <v>825.55</v>
      </c>
      <c r="C71" s="40">
        <v>836.55</v>
      </c>
      <c r="D71" s="41">
        <v>893.33</v>
      </c>
      <c r="E71" s="40">
        <v>806.21</v>
      </c>
      <c r="F71" s="41">
        <v>794.06</v>
      </c>
      <c r="G71" s="40">
        <v>910.87</v>
      </c>
      <c r="H71" s="41">
        <v>793.84</v>
      </c>
      <c r="I71" s="41">
        <v>773.64</v>
      </c>
      <c r="J71" s="40">
        <v>899.12</v>
      </c>
      <c r="K71" s="41">
        <v>803.43</v>
      </c>
      <c r="L71" s="41">
        <v>807.58</v>
      </c>
      <c r="M71" s="41">
        <v>921.63</v>
      </c>
      <c r="N71" s="40">
        <f t="shared" si="0"/>
        <v>10065.81</v>
      </c>
    </row>
    <row r="72" spans="1:14" ht="12">
      <c r="A72" s="75" t="s">
        <v>107</v>
      </c>
      <c r="B72" s="41">
        <v>26637.59</v>
      </c>
      <c r="C72" s="40">
        <v>26996.23</v>
      </c>
      <c r="D72" s="41">
        <v>28847.72</v>
      </c>
      <c r="E72" s="40">
        <v>26012.26</v>
      </c>
      <c r="F72" s="41">
        <v>25620.21</v>
      </c>
      <c r="G72" s="40">
        <v>29404.93</v>
      </c>
      <c r="H72" s="41">
        <v>25613.15</v>
      </c>
      <c r="I72" s="41">
        <v>24961.3</v>
      </c>
      <c r="J72" s="40">
        <v>29010.55</v>
      </c>
      <c r="K72" s="41">
        <v>25922.58</v>
      </c>
      <c r="L72" s="41">
        <v>26056.4</v>
      </c>
      <c r="M72" s="41">
        <v>29759.43</v>
      </c>
      <c r="N72" s="40">
        <f t="shared" si="0"/>
        <v>324842.35</v>
      </c>
    </row>
    <row r="73" spans="1:14" ht="12">
      <c r="A73" s="75"/>
      <c r="B73" s="41"/>
      <c r="C73" s="40"/>
      <c r="D73" s="41"/>
      <c r="E73" s="40"/>
      <c r="F73" s="41"/>
      <c r="G73" s="40"/>
      <c r="H73" s="41"/>
      <c r="J73" s="40"/>
      <c r="K73" s="41"/>
      <c r="L73" s="41"/>
      <c r="M73" s="41"/>
      <c r="N73" s="40"/>
    </row>
    <row r="74" spans="1:14" ht="12">
      <c r="A74" s="74" t="s">
        <v>62</v>
      </c>
      <c r="B74" s="41"/>
      <c r="C74" s="40"/>
      <c r="D74" s="41"/>
      <c r="E74" s="40"/>
      <c r="F74" s="41"/>
      <c r="G74" s="40"/>
      <c r="H74" s="41"/>
      <c r="J74" s="40"/>
      <c r="K74" s="41"/>
      <c r="L74" s="41"/>
      <c r="M74" s="41"/>
      <c r="N74" s="40"/>
    </row>
    <row r="75" spans="1:14" ht="12">
      <c r="A75" s="75" t="s">
        <v>63</v>
      </c>
      <c r="B75" s="41">
        <v>1824.81</v>
      </c>
      <c r="C75" s="40">
        <v>1849.79</v>
      </c>
      <c r="D75" s="41">
        <v>1978.73</v>
      </c>
      <c r="E75" s="40">
        <v>1781.83</v>
      </c>
      <c r="F75" s="41">
        <v>1754.97</v>
      </c>
      <c r="G75" s="40">
        <v>2015.96</v>
      </c>
      <c r="H75" s="41">
        <v>1754.49</v>
      </c>
      <c r="I75" s="41">
        <v>1709.84</v>
      </c>
      <c r="J75" s="40">
        <v>1987.28</v>
      </c>
      <c r="K75" s="41">
        <v>1775.69</v>
      </c>
      <c r="L75" s="41">
        <v>1784.85</v>
      </c>
      <c r="M75" s="41">
        <v>2041.04</v>
      </c>
      <c r="N75" s="40">
        <f t="shared" si="0"/>
        <v>22259.28</v>
      </c>
    </row>
    <row r="76" spans="1:14" ht="12">
      <c r="A76" s="75" t="s">
        <v>108</v>
      </c>
      <c r="B76" s="41">
        <v>1376.6</v>
      </c>
      <c r="C76" s="40">
        <v>1396.06</v>
      </c>
      <c r="D76" s="41">
        <v>1496.51</v>
      </c>
      <c r="E76" s="40">
        <v>1343.96</v>
      </c>
      <c r="F76" s="41">
        <v>1323.7</v>
      </c>
      <c r="G76" s="40">
        <v>1523.16</v>
      </c>
      <c r="H76" s="41">
        <v>1323.34</v>
      </c>
      <c r="I76" s="41">
        <v>1289.66</v>
      </c>
      <c r="J76" s="40">
        <v>1499.03</v>
      </c>
      <c r="K76" s="41">
        <v>1339.33</v>
      </c>
      <c r="L76" s="41">
        <v>1346.24</v>
      </c>
      <c r="M76" s="41">
        <v>1543.29</v>
      </c>
      <c r="N76" s="40">
        <f aca="true" t="shared" si="1" ref="N76:N138">SUM(B76:M76)</f>
        <v>16800.88</v>
      </c>
    </row>
    <row r="77" spans="1:14" ht="12">
      <c r="A77" s="75" t="s">
        <v>109</v>
      </c>
      <c r="B77" s="41">
        <v>10053.34</v>
      </c>
      <c r="C77" s="40">
        <v>10189.73</v>
      </c>
      <c r="D77" s="41">
        <v>10893.87</v>
      </c>
      <c r="E77" s="40">
        <v>9816.96</v>
      </c>
      <c r="F77" s="41">
        <v>9669.01</v>
      </c>
      <c r="G77" s="40">
        <v>11101.75</v>
      </c>
      <c r="H77" s="41">
        <v>9666.34</v>
      </c>
      <c r="I77" s="41">
        <v>9420.33</v>
      </c>
      <c r="J77" s="40">
        <v>10948.69</v>
      </c>
      <c r="K77" s="41">
        <v>9783.12</v>
      </c>
      <c r="L77" s="41">
        <v>9833.62</v>
      </c>
      <c r="M77" s="41">
        <v>11237.58</v>
      </c>
      <c r="N77" s="40">
        <f t="shared" si="1"/>
        <v>122614.34</v>
      </c>
    </row>
    <row r="78" spans="1:14" ht="12">
      <c r="A78" s="75" t="s">
        <v>110</v>
      </c>
      <c r="B78" s="41">
        <v>127292.86</v>
      </c>
      <c r="C78" s="40">
        <v>129066.2</v>
      </c>
      <c r="D78" s="41">
        <v>138221.34</v>
      </c>
      <c r="E78" s="40">
        <v>124283.45</v>
      </c>
      <c r="F78" s="41">
        <v>122410.29</v>
      </c>
      <c r="G78" s="40">
        <v>140745.75</v>
      </c>
      <c r="H78" s="41">
        <v>122376.55</v>
      </c>
      <c r="I78" s="41">
        <v>119262.09</v>
      </c>
      <c r="J78" s="40">
        <v>138619.15</v>
      </c>
      <c r="K78" s="41">
        <v>123854.99</v>
      </c>
      <c r="L78" s="41">
        <v>124494.34</v>
      </c>
      <c r="M78" s="41">
        <v>142556.48</v>
      </c>
      <c r="N78" s="40">
        <f t="shared" si="1"/>
        <v>1553183.49</v>
      </c>
    </row>
    <row r="79" spans="1:14" ht="12">
      <c r="A79" s="75" t="s">
        <v>111</v>
      </c>
      <c r="B79" s="41">
        <v>58882</v>
      </c>
      <c r="C79" s="40">
        <v>59673.94</v>
      </c>
      <c r="D79" s="41">
        <v>63762.45</v>
      </c>
      <c r="E79" s="40">
        <v>57499.99</v>
      </c>
      <c r="F79" s="41">
        <v>56633.37</v>
      </c>
      <c r="G79" s="40">
        <v>64996.02</v>
      </c>
      <c r="H79" s="41">
        <v>56617.76</v>
      </c>
      <c r="I79" s="41">
        <v>55176.85</v>
      </c>
      <c r="J79" s="40">
        <v>64127.56</v>
      </c>
      <c r="K79" s="41">
        <v>57301.76</v>
      </c>
      <c r="L79" s="41">
        <v>57597.56</v>
      </c>
      <c r="M79" s="41">
        <v>65778.05</v>
      </c>
      <c r="N79" s="40">
        <f t="shared" si="1"/>
        <v>718047.31</v>
      </c>
    </row>
    <row r="80" spans="1:14" ht="12">
      <c r="A80" s="75" t="s">
        <v>112</v>
      </c>
      <c r="B80" s="41">
        <v>20190.15</v>
      </c>
      <c r="C80" s="40">
        <v>20459.76</v>
      </c>
      <c r="D80" s="41">
        <v>21851.66</v>
      </c>
      <c r="E80" s="40">
        <v>19716.97</v>
      </c>
      <c r="F80" s="41">
        <v>19419.8</v>
      </c>
      <c r="G80" s="40">
        <v>22279.15</v>
      </c>
      <c r="H80" s="41">
        <v>19414.45</v>
      </c>
      <c r="I80" s="41">
        <v>18920.35</v>
      </c>
      <c r="J80" s="40">
        <v>21989.25</v>
      </c>
      <c r="K80" s="41">
        <v>19648.99</v>
      </c>
      <c r="L80" s="41">
        <v>19750.42</v>
      </c>
      <c r="M80" s="41">
        <v>22543.5</v>
      </c>
      <c r="N80" s="40">
        <f t="shared" si="1"/>
        <v>246184.45</v>
      </c>
    </row>
    <row r="81" spans="1:14" ht="12">
      <c r="A81" s="75" t="s">
        <v>113</v>
      </c>
      <c r="B81" s="41">
        <v>40432.7</v>
      </c>
      <c r="C81" s="40">
        <v>40993.19</v>
      </c>
      <c r="D81" s="41">
        <v>43886.77</v>
      </c>
      <c r="E81" s="40">
        <v>39477.8</v>
      </c>
      <c r="F81" s="41">
        <v>38882.8</v>
      </c>
      <c r="G81" s="40">
        <v>44695.09</v>
      </c>
      <c r="H81" s="41">
        <v>38872.08</v>
      </c>
      <c r="I81" s="41">
        <v>37882.8</v>
      </c>
      <c r="J81" s="40">
        <v>44030.95</v>
      </c>
      <c r="K81" s="41">
        <v>39341.7</v>
      </c>
      <c r="L81" s="41">
        <v>39544.78</v>
      </c>
      <c r="M81" s="41">
        <v>45264.78</v>
      </c>
      <c r="N81" s="40">
        <f t="shared" si="1"/>
        <v>493305.44000000006</v>
      </c>
    </row>
    <row r="82" spans="1:14" ht="12">
      <c r="A82" s="75" t="s">
        <v>114</v>
      </c>
      <c r="B82" s="41">
        <v>1300.75</v>
      </c>
      <c r="C82" s="40">
        <v>1319.38</v>
      </c>
      <c r="D82" s="41">
        <v>1415.6</v>
      </c>
      <c r="E82" s="40">
        <v>1269.81</v>
      </c>
      <c r="F82" s="41">
        <v>1250.67</v>
      </c>
      <c r="G82" s="40">
        <v>1440.2</v>
      </c>
      <c r="H82" s="41">
        <v>1250.33</v>
      </c>
      <c r="I82" s="41">
        <v>1218.51</v>
      </c>
      <c r="J82" s="40">
        <v>1416.37</v>
      </c>
      <c r="K82" s="41">
        <v>1265.44</v>
      </c>
      <c r="L82" s="41">
        <v>1271.97</v>
      </c>
      <c r="M82" s="41">
        <v>1459.71</v>
      </c>
      <c r="N82" s="40">
        <f t="shared" si="1"/>
        <v>15878.739999999998</v>
      </c>
    </row>
    <row r="83" spans="1:14" ht="12">
      <c r="A83" s="75" t="s">
        <v>115</v>
      </c>
      <c r="B83" s="41">
        <v>559.09</v>
      </c>
      <c r="C83" s="40">
        <v>567</v>
      </c>
      <c r="D83" s="41">
        <v>607.81</v>
      </c>
      <c r="E83" s="40">
        <v>545.83</v>
      </c>
      <c r="F83" s="41">
        <v>537.6</v>
      </c>
      <c r="G83" s="40">
        <v>618.63</v>
      </c>
      <c r="H83" s="41">
        <v>537.46</v>
      </c>
      <c r="I83" s="41">
        <v>523.78</v>
      </c>
      <c r="J83" s="40">
        <v>608.81</v>
      </c>
      <c r="K83" s="41">
        <v>543.95</v>
      </c>
      <c r="L83" s="41">
        <v>546.76</v>
      </c>
      <c r="M83" s="41">
        <v>626.81</v>
      </c>
      <c r="N83" s="40">
        <f t="shared" si="1"/>
        <v>6823.530000000001</v>
      </c>
    </row>
    <row r="84" spans="1:14" ht="12">
      <c r="A84" s="75" t="s">
        <v>116</v>
      </c>
      <c r="B84" s="41">
        <v>4038.91</v>
      </c>
      <c r="C84" s="40">
        <v>4094.61</v>
      </c>
      <c r="D84" s="41">
        <v>4382.15</v>
      </c>
      <c r="E84" s="40">
        <v>3943.63</v>
      </c>
      <c r="F84" s="41">
        <v>3884.19</v>
      </c>
      <c r="G84" s="40">
        <v>4463.57</v>
      </c>
      <c r="H84" s="41">
        <v>3883.12</v>
      </c>
      <c r="I84" s="41">
        <v>3784.29</v>
      </c>
      <c r="J84" s="40">
        <v>4398.41</v>
      </c>
      <c r="K84" s="41">
        <v>3930.03</v>
      </c>
      <c r="L84" s="41">
        <v>3950.32</v>
      </c>
      <c r="M84" s="41">
        <v>4519.91</v>
      </c>
      <c r="N84" s="40">
        <f t="shared" si="1"/>
        <v>49273.14</v>
      </c>
    </row>
    <row r="85" spans="1:14" ht="12">
      <c r="A85" s="75" t="s">
        <v>117</v>
      </c>
      <c r="B85" s="41">
        <v>1476.92</v>
      </c>
      <c r="C85" s="40">
        <v>1497.22</v>
      </c>
      <c r="D85" s="41">
        <v>1602.06</v>
      </c>
      <c r="E85" s="40">
        <v>1442.1</v>
      </c>
      <c r="F85" s="41">
        <v>1420.36</v>
      </c>
      <c r="G85" s="40">
        <v>1631.97</v>
      </c>
      <c r="H85" s="41">
        <v>1419.97</v>
      </c>
      <c r="I85" s="41">
        <v>1383.83</v>
      </c>
      <c r="J85" s="40">
        <v>1608.39</v>
      </c>
      <c r="K85" s="41">
        <v>1437.13</v>
      </c>
      <c r="L85" s="41">
        <v>1444.55</v>
      </c>
      <c r="M85" s="41">
        <v>1652.45</v>
      </c>
      <c r="N85" s="40">
        <f t="shared" si="1"/>
        <v>18016.95</v>
      </c>
    </row>
    <row r="86" spans="1:14" ht="12">
      <c r="A86" s="75" t="s">
        <v>118</v>
      </c>
      <c r="B86" s="41">
        <v>29913.83</v>
      </c>
      <c r="C86" s="40">
        <v>30336.11</v>
      </c>
      <c r="D86" s="41">
        <v>32516.19</v>
      </c>
      <c r="E86" s="40">
        <v>29204.65</v>
      </c>
      <c r="F86" s="41">
        <v>28764.49</v>
      </c>
      <c r="G86" s="40">
        <v>33096.55</v>
      </c>
      <c r="H86" s="41">
        <v>28756.56</v>
      </c>
      <c r="I86" s="41">
        <v>28024.71</v>
      </c>
      <c r="J86" s="40">
        <v>32574.27</v>
      </c>
      <c r="K86" s="41">
        <v>29103.97</v>
      </c>
      <c r="L86" s="41">
        <v>29254.21</v>
      </c>
      <c r="M86" s="41">
        <v>33532.94</v>
      </c>
      <c r="N86" s="40">
        <f t="shared" si="1"/>
        <v>365078.48</v>
      </c>
    </row>
    <row r="87" spans="1:14" ht="12">
      <c r="A87" s="75" t="s">
        <v>64</v>
      </c>
      <c r="B87" s="41">
        <v>0</v>
      </c>
      <c r="C87" s="40">
        <v>0</v>
      </c>
      <c r="D87" s="41">
        <v>0</v>
      </c>
      <c r="E87" s="40">
        <v>0</v>
      </c>
      <c r="F87" s="41">
        <v>0</v>
      </c>
      <c r="G87" s="40">
        <v>0</v>
      </c>
      <c r="H87" s="41">
        <v>0</v>
      </c>
      <c r="I87" s="41">
        <v>0</v>
      </c>
      <c r="J87" s="40">
        <v>0</v>
      </c>
      <c r="K87" s="41">
        <v>0</v>
      </c>
      <c r="L87" s="41">
        <v>0</v>
      </c>
      <c r="M87" s="41">
        <v>0</v>
      </c>
      <c r="N87" s="40">
        <f t="shared" si="1"/>
        <v>0</v>
      </c>
    </row>
    <row r="88" spans="1:14" ht="12">
      <c r="A88" s="75" t="s">
        <v>119</v>
      </c>
      <c r="B88" s="41">
        <v>5716.58</v>
      </c>
      <c r="C88" s="40">
        <v>5794.94</v>
      </c>
      <c r="D88" s="41">
        <v>6199.49</v>
      </c>
      <c r="E88" s="40">
        <v>5581.88</v>
      </c>
      <c r="F88" s="41">
        <v>5497.75</v>
      </c>
      <c r="G88" s="40">
        <v>6315.82</v>
      </c>
      <c r="H88" s="41">
        <v>5496.24</v>
      </c>
      <c r="I88" s="41">
        <v>5356.36</v>
      </c>
      <c r="J88" s="40">
        <v>6225.51</v>
      </c>
      <c r="K88" s="41">
        <v>5562.64</v>
      </c>
      <c r="L88" s="41">
        <v>5591.35</v>
      </c>
      <c r="M88" s="41">
        <v>6394.64</v>
      </c>
      <c r="N88" s="40">
        <f t="shared" si="1"/>
        <v>69733.20000000001</v>
      </c>
    </row>
    <row r="89" spans="1:14" ht="12">
      <c r="A89" s="75" t="s">
        <v>120</v>
      </c>
      <c r="B89" s="41">
        <v>311653.03</v>
      </c>
      <c r="C89" s="40">
        <v>315991.22</v>
      </c>
      <c r="D89" s="41">
        <v>338387.76</v>
      </c>
      <c r="E89" s="40">
        <v>304286.29</v>
      </c>
      <c r="F89" s="41">
        <v>299700.18</v>
      </c>
      <c r="G89" s="40">
        <v>344576.46</v>
      </c>
      <c r="H89" s="41">
        <v>299617.58</v>
      </c>
      <c r="I89" s="41">
        <v>291992.36</v>
      </c>
      <c r="J89" s="40">
        <v>339384.13</v>
      </c>
      <c r="K89" s="41">
        <v>303237.28</v>
      </c>
      <c r="L89" s="41">
        <v>304802.61</v>
      </c>
      <c r="M89" s="41">
        <v>349002.84</v>
      </c>
      <c r="N89" s="40">
        <f t="shared" si="1"/>
        <v>3802631.7399999998</v>
      </c>
    </row>
    <row r="90" spans="1:14" ht="12">
      <c r="A90" s="75" t="s">
        <v>121</v>
      </c>
      <c r="B90" s="41">
        <v>5016.21</v>
      </c>
      <c r="C90" s="40">
        <v>5078.98</v>
      </c>
      <c r="D90" s="41">
        <v>5403.05</v>
      </c>
      <c r="E90" s="40">
        <v>4900.14</v>
      </c>
      <c r="F90" s="41">
        <v>4826.29</v>
      </c>
      <c r="G90" s="40">
        <v>5519.04</v>
      </c>
      <c r="H90" s="41">
        <v>4824.96</v>
      </c>
      <c r="I90" s="41">
        <v>4702.16</v>
      </c>
      <c r="J90" s="40">
        <v>5464.14</v>
      </c>
      <c r="K90" s="41">
        <v>4883.25</v>
      </c>
      <c r="L90" s="41">
        <v>4908.46</v>
      </c>
      <c r="M90" s="41">
        <v>5576.47</v>
      </c>
      <c r="N90" s="40">
        <f t="shared" si="1"/>
        <v>61103.15</v>
      </c>
    </row>
    <row r="91" spans="1:14" ht="12">
      <c r="A91" s="75" t="s">
        <v>122</v>
      </c>
      <c r="B91" s="41">
        <v>2123.58</v>
      </c>
      <c r="C91" s="40">
        <v>2152.89</v>
      </c>
      <c r="D91" s="41">
        <v>2304.17</v>
      </c>
      <c r="E91" s="40">
        <v>2073.48</v>
      </c>
      <c r="F91" s="41">
        <v>2042.23</v>
      </c>
      <c r="G91" s="40">
        <v>2346.93</v>
      </c>
      <c r="H91" s="41">
        <v>2041.66</v>
      </c>
      <c r="I91" s="41">
        <v>1989.7</v>
      </c>
      <c r="J91" s="40">
        <v>2312.6</v>
      </c>
      <c r="K91" s="41">
        <v>2066.33</v>
      </c>
      <c r="L91" s="41">
        <v>2077</v>
      </c>
      <c r="M91" s="41">
        <v>2376.59</v>
      </c>
      <c r="N91" s="40">
        <f t="shared" si="1"/>
        <v>25907.16</v>
      </c>
    </row>
    <row r="92" spans="1:14" ht="12">
      <c r="A92" s="75" t="s">
        <v>123</v>
      </c>
      <c r="B92" s="41">
        <v>6671.48</v>
      </c>
      <c r="C92" s="40">
        <v>6765.6</v>
      </c>
      <c r="D92" s="41">
        <v>7251.51</v>
      </c>
      <c r="E92" s="40">
        <v>6513.34</v>
      </c>
      <c r="F92" s="41">
        <v>6415.17</v>
      </c>
      <c r="G92" s="40">
        <v>7381.08</v>
      </c>
      <c r="H92" s="41">
        <v>6413.4</v>
      </c>
      <c r="I92" s="41">
        <v>6250.18</v>
      </c>
      <c r="J92" s="40">
        <v>7264.83</v>
      </c>
      <c r="K92" s="41">
        <v>6490.88</v>
      </c>
      <c r="L92" s="41">
        <v>6524.39</v>
      </c>
      <c r="M92" s="41">
        <v>7478.29</v>
      </c>
      <c r="N92" s="40">
        <f t="shared" si="1"/>
        <v>81420.15</v>
      </c>
    </row>
    <row r="93" spans="1:14" ht="12">
      <c r="A93" s="75" t="s">
        <v>124</v>
      </c>
      <c r="B93" s="41">
        <v>244.96</v>
      </c>
      <c r="C93" s="40">
        <v>248.38</v>
      </c>
      <c r="D93" s="41">
        <v>266.07</v>
      </c>
      <c r="E93" s="40">
        <v>239.16</v>
      </c>
      <c r="F93" s="41">
        <v>235.56</v>
      </c>
      <c r="G93" s="40">
        <v>270.9</v>
      </c>
      <c r="H93" s="41">
        <v>235.49</v>
      </c>
      <c r="I93" s="41">
        <v>229.5</v>
      </c>
      <c r="J93" s="40">
        <v>266.75</v>
      </c>
      <c r="K93" s="41">
        <v>238.34</v>
      </c>
      <c r="L93" s="41">
        <v>239.57</v>
      </c>
      <c r="M93" s="41">
        <v>274.41</v>
      </c>
      <c r="N93" s="40">
        <f t="shared" si="1"/>
        <v>2989.0900000000006</v>
      </c>
    </row>
    <row r="94" spans="1:14" ht="12">
      <c r="A94" s="78" t="s">
        <v>125</v>
      </c>
      <c r="B94" s="69">
        <v>1573690.7490026667</v>
      </c>
      <c r="C94" s="40">
        <v>1594320.4490026666</v>
      </c>
      <c r="D94" s="41">
        <v>1700824.419002667</v>
      </c>
      <c r="E94" s="40">
        <v>1538063.3990026668</v>
      </c>
      <c r="F94" s="41">
        <v>1515783.4690026667</v>
      </c>
      <c r="G94" s="40">
        <v>1731916.7190026667</v>
      </c>
      <c r="H94" s="41">
        <v>1515382.1890026669</v>
      </c>
      <c r="I94" s="41">
        <v>1478337.9390026669</v>
      </c>
      <c r="J94" s="40">
        <v>1708496.8990026668</v>
      </c>
      <c r="K94" s="41">
        <v>1532967.1490026666</v>
      </c>
      <c r="L94" s="41">
        <v>1540571.739002667</v>
      </c>
      <c r="M94" s="41">
        <v>1752549.289002667</v>
      </c>
      <c r="N94" s="57">
        <f t="shared" si="1"/>
        <v>19182904.408032004</v>
      </c>
    </row>
    <row r="95" spans="1:14" ht="12">
      <c r="A95" s="42"/>
      <c r="B95" s="41"/>
      <c r="C95" s="40"/>
      <c r="D95" s="41"/>
      <c r="E95" s="40">
        <v>0</v>
      </c>
      <c r="F95" s="41">
        <v>0</v>
      </c>
      <c r="G95" s="40">
        <v>0</v>
      </c>
      <c r="H95" s="41">
        <v>0</v>
      </c>
      <c r="I95" s="41">
        <v>0</v>
      </c>
      <c r="J95" s="40">
        <v>0</v>
      </c>
      <c r="K95" s="41">
        <v>0</v>
      </c>
      <c r="L95" s="41">
        <v>0</v>
      </c>
      <c r="M95" s="41">
        <v>0</v>
      </c>
      <c r="N95" s="40"/>
    </row>
    <row r="96" spans="1:14" ht="12">
      <c r="A96" s="74" t="s">
        <v>126</v>
      </c>
      <c r="B96" s="41"/>
      <c r="C96" s="40"/>
      <c r="D96" s="41"/>
      <c r="E96" s="40">
        <v>0</v>
      </c>
      <c r="F96" s="41">
        <v>0</v>
      </c>
      <c r="G96" s="40">
        <v>0</v>
      </c>
      <c r="H96" s="41">
        <v>0</v>
      </c>
      <c r="I96" s="41">
        <v>0</v>
      </c>
      <c r="J96" s="40">
        <v>0</v>
      </c>
      <c r="K96" s="41">
        <v>0</v>
      </c>
      <c r="L96" s="41">
        <v>0</v>
      </c>
      <c r="M96" s="41">
        <v>0</v>
      </c>
      <c r="N96" s="40"/>
    </row>
    <row r="97" spans="1:14" ht="12">
      <c r="A97" s="74" t="s">
        <v>127</v>
      </c>
      <c r="B97" s="41"/>
      <c r="C97" s="40"/>
      <c r="D97" s="41"/>
      <c r="E97" s="40">
        <v>0</v>
      </c>
      <c r="F97" s="41">
        <v>0</v>
      </c>
      <c r="G97" s="40">
        <v>0</v>
      </c>
      <c r="H97" s="41">
        <v>0</v>
      </c>
      <c r="I97" s="41">
        <v>0</v>
      </c>
      <c r="J97" s="40">
        <v>0</v>
      </c>
      <c r="K97" s="41">
        <v>0</v>
      </c>
      <c r="L97" s="41">
        <v>0</v>
      </c>
      <c r="M97" s="41">
        <v>0</v>
      </c>
      <c r="N97" s="40"/>
    </row>
    <row r="98" spans="1:14" ht="12">
      <c r="A98" s="75" t="s">
        <v>128</v>
      </c>
      <c r="B98" s="41">
        <v>32616.36</v>
      </c>
      <c r="C98" s="40">
        <v>32616.36</v>
      </c>
      <c r="D98" s="41">
        <v>32616.36</v>
      </c>
      <c r="E98" s="40">
        <v>32616.36</v>
      </c>
      <c r="F98" s="41">
        <v>32616.36</v>
      </c>
      <c r="G98" s="40">
        <v>32616.36</v>
      </c>
      <c r="H98" s="41">
        <v>32616.36</v>
      </c>
      <c r="I98" s="41">
        <v>32616.36</v>
      </c>
      <c r="J98" s="40">
        <v>32616.36</v>
      </c>
      <c r="K98" s="41">
        <v>32616.36</v>
      </c>
      <c r="L98" s="41">
        <v>32616.36</v>
      </c>
      <c r="M98" s="41">
        <v>32616.36</v>
      </c>
      <c r="N98" s="40">
        <f t="shared" si="1"/>
        <v>391396.3199999999</v>
      </c>
    </row>
    <row r="99" spans="1:14" ht="12">
      <c r="A99" s="75" t="s">
        <v>129</v>
      </c>
      <c r="B99" s="41">
        <v>13620.96</v>
      </c>
      <c r="C99" s="40">
        <v>13620.96</v>
      </c>
      <c r="D99" s="41">
        <v>13620.96</v>
      </c>
      <c r="E99" s="40">
        <v>13620.96</v>
      </c>
      <c r="F99" s="41">
        <v>13620.96</v>
      </c>
      <c r="G99" s="40">
        <v>13620.96</v>
      </c>
      <c r="H99" s="41">
        <v>13620.96</v>
      </c>
      <c r="I99" s="41">
        <v>13620.96</v>
      </c>
      <c r="J99" s="40">
        <v>13620.96</v>
      </c>
      <c r="K99" s="41">
        <v>13620.96</v>
      </c>
      <c r="L99" s="41">
        <v>13620.96</v>
      </c>
      <c r="M99" s="41">
        <v>13620.96</v>
      </c>
      <c r="N99" s="40">
        <f t="shared" si="1"/>
        <v>163451.51999999993</v>
      </c>
    </row>
    <row r="100" spans="1:14" ht="12">
      <c r="A100" s="75"/>
      <c r="B100" s="41"/>
      <c r="C100" s="40"/>
      <c r="D100" s="41"/>
      <c r="E100" s="40">
        <v>0</v>
      </c>
      <c r="F100" s="41">
        <v>0</v>
      </c>
      <c r="G100" s="40">
        <v>0</v>
      </c>
      <c r="H100" s="41">
        <v>0</v>
      </c>
      <c r="I100" s="41">
        <v>0</v>
      </c>
      <c r="J100" s="40">
        <v>0</v>
      </c>
      <c r="K100" s="41">
        <v>0</v>
      </c>
      <c r="L100" s="41">
        <v>0</v>
      </c>
      <c r="M100" s="41">
        <v>0</v>
      </c>
      <c r="N100" s="40"/>
    </row>
    <row r="101" spans="1:14" ht="12">
      <c r="A101" s="74" t="s">
        <v>67</v>
      </c>
      <c r="B101" s="41"/>
      <c r="C101" s="40"/>
      <c r="D101" s="41"/>
      <c r="E101" s="40">
        <v>0</v>
      </c>
      <c r="F101" s="41">
        <v>0</v>
      </c>
      <c r="G101" s="40">
        <v>0</v>
      </c>
      <c r="H101" s="41">
        <v>0</v>
      </c>
      <c r="I101" s="41">
        <v>0</v>
      </c>
      <c r="J101" s="40">
        <v>0</v>
      </c>
      <c r="K101" s="41">
        <v>0</v>
      </c>
      <c r="L101" s="41">
        <v>0</v>
      </c>
      <c r="M101" s="41">
        <v>0</v>
      </c>
      <c r="N101" s="40"/>
    </row>
    <row r="102" spans="1:14" ht="12">
      <c r="A102" s="75" t="s">
        <v>130</v>
      </c>
      <c r="B102" s="41">
        <v>1235617.67</v>
      </c>
      <c r="C102" s="40">
        <v>1337948.3999999992</v>
      </c>
      <c r="D102" s="41">
        <v>1300025.85</v>
      </c>
      <c r="E102" s="40">
        <v>1435561.8000000007</v>
      </c>
      <c r="F102" s="41">
        <v>1309380.58</v>
      </c>
      <c r="G102" s="40">
        <v>1285234.35</v>
      </c>
      <c r="H102" s="41">
        <v>1214974.1900000002</v>
      </c>
      <c r="I102" s="41">
        <v>1073150.0700000003</v>
      </c>
      <c r="J102" s="40">
        <v>1268964.1999999997</v>
      </c>
      <c r="K102" s="41">
        <v>1264897.24</v>
      </c>
      <c r="L102" s="41">
        <v>1182219.8699999994</v>
      </c>
      <c r="M102" s="41">
        <v>1118454.8</v>
      </c>
      <c r="N102" s="40">
        <f t="shared" si="1"/>
        <v>15026429.02</v>
      </c>
    </row>
    <row r="103" spans="1:14" ht="12">
      <c r="A103" s="75"/>
      <c r="B103" s="41"/>
      <c r="C103" s="40">
        <v>0</v>
      </c>
      <c r="D103" s="41">
        <v>0</v>
      </c>
      <c r="E103" s="40">
        <v>0</v>
      </c>
      <c r="F103" s="41">
        <v>0</v>
      </c>
      <c r="G103" s="40">
        <v>0</v>
      </c>
      <c r="H103" s="41">
        <v>0</v>
      </c>
      <c r="I103" s="41">
        <v>0</v>
      </c>
      <c r="J103" s="40">
        <v>0</v>
      </c>
      <c r="K103" s="41">
        <v>0</v>
      </c>
      <c r="L103" s="41">
        <v>0</v>
      </c>
      <c r="M103" s="41">
        <v>0</v>
      </c>
      <c r="N103" s="40"/>
    </row>
    <row r="104" spans="1:14" ht="12">
      <c r="A104" s="75" t="s">
        <v>131</v>
      </c>
      <c r="B104" s="41">
        <v>155310.28</v>
      </c>
      <c r="C104" s="40">
        <v>168127.41</v>
      </c>
      <c r="D104" s="41">
        <v>163377.54</v>
      </c>
      <c r="E104" s="40">
        <v>180353.7</v>
      </c>
      <c r="F104" s="41">
        <v>164549.24</v>
      </c>
      <c r="G104" s="40">
        <v>161524.87</v>
      </c>
      <c r="H104" s="41">
        <v>152724.64</v>
      </c>
      <c r="I104" s="41">
        <v>134960.87</v>
      </c>
      <c r="J104" s="40">
        <v>159487</v>
      </c>
      <c r="K104" s="41">
        <v>158977.61</v>
      </c>
      <c r="L104" s="41">
        <v>148622.09</v>
      </c>
      <c r="M104" s="41">
        <v>140635.38</v>
      </c>
      <c r="N104" s="40">
        <f t="shared" si="1"/>
        <v>1888650.63</v>
      </c>
    </row>
    <row r="105" spans="1:14" ht="12">
      <c r="A105" s="75" t="s">
        <v>132</v>
      </c>
      <c r="B105" s="41">
        <v>1111960.11</v>
      </c>
      <c r="C105" s="40">
        <v>1203388.04</v>
      </c>
      <c r="D105" s="41">
        <v>1169505.95</v>
      </c>
      <c r="E105" s="40">
        <v>1290601.26</v>
      </c>
      <c r="F105" s="41">
        <v>1177863.98</v>
      </c>
      <c r="G105" s="40">
        <v>1156290.39</v>
      </c>
      <c r="H105" s="41">
        <v>1093516.08</v>
      </c>
      <c r="I105" s="41">
        <v>966802.57</v>
      </c>
      <c r="J105" s="40">
        <v>1141753.75</v>
      </c>
      <c r="K105" s="41">
        <v>1138120.11</v>
      </c>
      <c r="L105" s="41">
        <v>1064251.57</v>
      </c>
      <c r="M105" s="41">
        <v>1007280.31</v>
      </c>
      <c r="N105" s="40">
        <f t="shared" si="1"/>
        <v>13521334.12</v>
      </c>
    </row>
    <row r="106" spans="1:14" ht="12">
      <c r="A106" s="75" t="s">
        <v>133</v>
      </c>
      <c r="B106" s="41">
        <v>98507.6</v>
      </c>
      <c r="C106" s="40">
        <v>106444.75</v>
      </c>
      <c r="D106" s="41">
        <v>103503.34</v>
      </c>
      <c r="E106" s="40">
        <v>114016</v>
      </c>
      <c r="F106" s="41">
        <v>104228.93</v>
      </c>
      <c r="G106" s="40">
        <v>102356.05</v>
      </c>
      <c r="H106" s="41">
        <v>96906.42</v>
      </c>
      <c r="I106" s="41">
        <v>85906.02</v>
      </c>
      <c r="J106" s="40">
        <v>101094.08</v>
      </c>
      <c r="K106" s="41">
        <v>100778.64</v>
      </c>
      <c r="L106" s="41">
        <v>94365.88</v>
      </c>
      <c r="M106" s="41">
        <v>89420.02</v>
      </c>
      <c r="N106" s="40">
        <f t="shared" si="1"/>
        <v>1197527.73</v>
      </c>
    </row>
    <row r="107" spans="1:14" ht="12">
      <c r="A107" s="75" t="s">
        <v>134</v>
      </c>
      <c r="B107" s="41">
        <v>224462.29</v>
      </c>
      <c r="C107" s="40">
        <v>242341.9</v>
      </c>
      <c r="D107" s="41">
        <v>235715.93</v>
      </c>
      <c r="E107" s="40">
        <v>259397.28</v>
      </c>
      <c r="F107" s="41">
        <v>237350.42</v>
      </c>
      <c r="G107" s="40">
        <v>233131.5</v>
      </c>
      <c r="H107" s="41">
        <v>220855.38</v>
      </c>
      <c r="I107" s="41">
        <v>196075.34</v>
      </c>
      <c r="J107" s="40">
        <v>230288.72</v>
      </c>
      <c r="K107" s="41">
        <v>229578.13</v>
      </c>
      <c r="L107" s="41">
        <v>215132.43</v>
      </c>
      <c r="M107" s="41">
        <v>203991.15</v>
      </c>
      <c r="N107" s="40">
        <f t="shared" si="1"/>
        <v>2728320.47</v>
      </c>
    </row>
    <row r="108" spans="1:14" ht="12">
      <c r="A108" s="75"/>
      <c r="B108" s="41"/>
      <c r="C108" s="40"/>
      <c r="D108" s="41"/>
      <c r="E108" s="40">
        <v>0</v>
      </c>
      <c r="F108" s="41">
        <v>0</v>
      </c>
      <c r="G108" s="40">
        <v>0</v>
      </c>
      <c r="H108" s="41">
        <v>0</v>
      </c>
      <c r="I108" s="41">
        <v>0</v>
      </c>
      <c r="J108" s="40">
        <v>0</v>
      </c>
      <c r="K108" s="41">
        <v>0</v>
      </c>
      <c r="L108" s="41">
        <v>0</v>
      </c>
      <c r="M108" s="41">
        <v>0</v>
      </c>
      <c r="N108" s="40"/>
    </row>
    <row r="109" spans="1:14" ht="12">
      <c r="A109" s="75" t="s">
        <v>135</v>
      </c>
      <c r="B109" s="41">
        <v>116994.86</v>
      </c>
      <c r="C109" s="40">
        <v>126099.7</v>
      </c>
      <c r="D109" s="41">
        <v>122725.55</v>
      </c>
      <c r="E109" s="40">
        <v>134784.82</v>
      </c>
      <c r="F109" s="41">
        <v>123557.89</v>
      </c>
      <c r="G109" s="40">
        <v>121409.48</v>
      </c>
      <c r="H109" s="41">
        <v>115158.11</v>
      </c>
      <c r="I109" s="41">
        <v>102539.36</v>
      </c>
      <c r="J109" s="40">
        <v>119961.86</v>
      </c>
      <c r="K109" s="41">
        <v>119600</v>
      </c>
      <c r="L109" s="41">
        <v>112243.81</v>
      </c>
      <c r="M109" s="41">
        <v>106570.33</v>
      </c>
      <c r="N109" s="40">
        <f t="shared" si="1"/>
        <v>1421645.77</v>
      </c>
    </row>
    <row r="110" spans="1:14" ht="12">
      <c r="A110" s="75" t="s">
        <v>136</v>
      </c>
      <c r="B110" s="41">
        <v>750.27</v>
      </c>
      <c r="C110" s="40">
        <v>808.16</v>
      </c>
      <c r="D110" s="41">
        <v>786.71</v>
      </c>
      <c r="E110" s="40">
        <v>863.37</v>
      </c>
      <c r="F110" s="41">
        <v>792</v>
      </c>
      <c r="G110" s="40">
        <v>778.34</v>
      </c>
      <c r="H110" s="41">
        <v>738.6</v>
      </c>
      <c r="I110" s="41">
        <v>658.37</v>
      </c>
      <c r="J110" s="40">
        <v>769.14</v>
      </c>
      <c r="K110" s="41">
        <v>766.84</v>
      </c>
      <c r="L110" s="41">
        <v>720.07</v>
      </c>
      <c r="M110" s="41">
        <v>684</v>
      </c>
      <c r="N110" s="40">
        <f t="shared" si="1"/>
        <v>9115.87</v>
      </c>
    </row>
    <row r="111" spans="1:14" ht="12">
      <c r="A111" s="75" t="s">
        <v>137</v>
      </c>
      <c r="B111" s="41">
        <v>641.71</v>
      </c>
      <c r="C111" s="40">
        <v>698.33</v>
      </c>
      <c r="D111" s="41">
        <v>677.35</v>
      </c>
      <c r="E111" s="40">
        <v>752.34</v>
      </c>
      <c r="F111" s="41">
        <v>682.52</v>
      </c>
      <c r="G111" s="40">
        <v>669.16</v>
      </c>
      <c r="H111" s="41">
        <v>630.29</v>
      </c>
      <c r="I111" s="41">
        <v>551.82</v>
      </c>
      <c r="J111" s="40">
        <v>660.16</v>
      </c>
      <c r="K111" s="41">
        <v>657.91</v>
      </c>
      <c r="L111" s="41">
        <v>612.16</v>
      </c>
      <c r="M111" s="41">
        <v>576.88</v>
      </c>
      <c r="N111" s="40">
        <f t="shared" si="1"/>
        <v>7810.629999999999</v>
      </c>
    </row>
    <row r="112" spans="1:14" ht="12">
      <c r="A112" s="75"/>
      <c r="B112" s="41"/>
      <c r="C112" s="40"/>
      <c r="D112" s="41"/>
      <c r="E112" s="40">
        <v>0</v>
      </c>
      <c r="F112" s="41">
        <v>0</v>
      </c>
      <c r="G112" s="40">
        <v>0</v>
      </c>
      <c r="H112" s="41">
        <v>0</v>
      </c>
      <c r="I112" s="41">
        <v>0</v>
      </c>
      <c r="J112" s="40">
        <v>0</v>
      </c>
      <c r="K112" s="41">
        <v>0</v>
      </c>
      <c r="L112" s="41">
        <v>0</v>
      </c>
      <c r="M112" s="41">
        <v>0</v>
      </c>
      <c r="N112" s="40"/>
    </row>
    <row r="113" spans="1:14" ht="12">
      <c r="A113" s="78" t="s">
        <v>138</v>
      </c>
      <c r="B113" s="69">
        <v>2990482.11</v>
      </c>
      <c r="C113" s="40">
        <v>3232094.0099999993</v>
      </c>
      <c r="D113" s="41">
        <v>3142555.54</v>
      </c>
      <c r="E113" s="40">
        <v>3462567.8900000006</v>
      </c>
      <c r="F113" s="41">
        <v>3164642.8800000004</v>
      </c>
      <c r="G113" s="40">
        <v>3107631.4599999995</v>
      </c>
      <c r="H113" s="41">
        <v>2941741.0300000003</v>
      </c>
      <c r="I113" s="41">
        <v>2606881.7399999998</v>
      </c>
      <c r="J113" s="40">
        <v>3069216.23</v>
      </c>
      <c r="K113" s="41">
        <v>3059613.8000000003</v>
      </c>
      <c r="L113" s="41">
        <v>2864405.1999999997</v>
      </c>
      <c r="M113" s="41">
        <v>2713850.19</v>
      </c>
      <c r="N113" s="57">
        <f t="shared" si="1"/>
        <v>36355682.08</v>
      </c>
    </row>
    <row r="114" spans="1:14" ht="12">
      <c r="A114" s="42"/>
      <c r="B114" s="41"/>
      <c r="C114" s="40"/>
      <c r="D114" s="41"/>
      <c r="E114" s="40">
        <v>0</v>
      </c>
      <c r="F114" s="41">
        <v>0</v>
      </c>
      <c r="G114" s="40">
        <v>0</v>
      </c>
      <c r="H114" s="41">
        <v>0</v>
      </c>
      <c r="I114" s="41">
        <v>0</v>
      </c>
      <c r="J114" s="40">
        <v>0</v>
      </c>
      <c r="K114" s="41">
        <v>0</v>
      </c>
      <c r="L114" s="41">
        <v>0</v>
      </c>
      <c r="M114" s="41">
        <v>0</v>
      </c>
      <c r="N114" s="40"/>
    </row>
    <row r="115" spans="1:14" ht="12">
      <c r="A115" s="74" t="s">
        <v>139</v>
      </c>
      <c r="B115" s="41"/>
      <c r="C115" s="40"/>
      <c r="D115" s="41"/>
      <c r="E115" s="40">
        <v>0</v>
      </c>
      <c r="F115" s="41">
        <v>0</v>
      </c>
      <c r="G115" s="40">
        <v>0</v>
      </c>
      <c r="H115" s="41">
        <v>0</v>
      </c>
      <c r="I115" s="41">
        <v>0</v>
      </c>
      <c r="J115" s="40">
        <v>0</v>
      </c>
      <c r="K115" s="41">
        <v>0</v>
      </c>
      <c r="L115" s="41">
        <v>0</v>
      </c>
      <c r="M115" s="41">
        <v>0</v>
      </c>
      <c r="N115" s="40"/>
    </row>
    <row r="116" spans="1:14" ht="12">
      <c r="A116" s="74" t="s">
        <v>67</v>
      </c>
      <c r="B116" s="41"/>
      <c r="C116" s="40"/>
      <c r="D116" s="41"/>
      <c r="E116" s="40">
        <v>0</v>
      </c>
      <c r="F116" s="41">
        <v>0</v>
      </c>
      <c r="G116" s="40">
        <v>0</v>
      </c>
      <c r="H116" s="41">
        <v>0</v>
      </c>
      <c r="I116" s="41">
        <v>0</v>
      </c>
      <c r="J116" s="40">
        <v>0</v>
      </c>
      <c r="K116" s="41">
        <v>0</v>
      </c>
      <c r="L116" s="41">
        <v>0</v>
      </c>
      <c r="M116" s="41">
        <v>0</v>
      </c>
      <c r="N116" s="40"/>
    </row>
    <row r="117" spans="1:14" ht="12">
      <c r="A117" s="75" t="s">
        <v>140</v>
      </c>
      <c r="B117" s="41">
        <v>89597.42652558335</v>
      </c>
      <c r="C117" s="40">
        <v>90860.02652558335</v>
      </c>
      <c r="D117" s="41">
        <v>91055.61652558333</v>
      </c>
      <c r="E117" s="40">
        <v>95194.10652558335</v>
      </c>
      <c r="F117" s="41">
        <v>93110.93652558334</v>
      </c>
      <c r="G117" s="40">
        <v>98218.62652558334</v>
      </c>
      <c r="H117" s="41">
        <v>98757.90652558336</v>
      </c>
      <c r="I117" s="41">
        <v>91805.53652558333</v>
      </c>
      <c r="J117" s="40">
        <v>96880.57652558335</v>
      </c>
      <c r="K117" s="41">
        <v>96434.41652558334</v>
      </c>
      <c r="L117" s="41">
        <v>88736.95652558334</v>
      </c>
      <c r="M117" s="41">
        <v>97339.27652558335</v>
      </c>
      <c r="N117" s="40">
        <f t="shared" si="1"/>
        <v>1127991.4083070003</v>
      </c>
    </row>
    <row r="118" spans="1:14" ht="12">
      <c r="A118" s="75"/>
      <c r="B118" s="41"/>
      <c r="C118" s="40">
        <v>0</v>
      </c>
      <c r="D118" s="41">
        <v>0</v>
      </c>
      <c r="E118" s="40">
        <v>0</v>
      </c>
      <c r="F118" s="41">
        <v>0</v>
      </c>
      <c r="G118" s="40">
        <v>0</v>
      </c>
      <c r="H118" s="41">
        <v>0</v>
      </c>
      <c r="I118" s="41">
        <v>0</v>
      </c>
      <c r="J118" s="40">
        <v>0</v>
      </c>
      <c r="K118" s="41">
        <v>0</v>
      </c>
      <c r="L118" s="41">
        <v>0</v>
      </c>
      <c r="M118" s="41">
        <v>0</v>
      </c>
      <c r="N118" s="40"/>
    </row>
    <row r="119" spans="1:14" ht="12">
      <c r="A119" s="75" t="s">
        <v>141</v>
      </c>
      <c r="B119" s="41">
        <v>1951.4</v>
      </c>
      <c r="C119" s="40">
        <v>1978.9</v>
      </c>
      <c r="D119" s="41">
        <v>1983.16</v>
      </c>
      <c r="E119" s="40">
        <v>2073.29</v>
      </c>
      <c r="F119" s="41">
        <v>2027.92</v>
      </c>
      <c r="G119" s="40">
        <v>2139.17</v>
      </c>
      <c r="H119" s="41">
        <v>2150.91</v>
      </c>
      <c r="I119" s="41">
        <v>1999.49</v>
      </c>
      <c r="J119" s="40">
        <v>2090.2</v>
      </c>
      <c r="K119" s="41">
        <v>2099.15</v>
      </c>
      <c r="L119" s="41">
        <v>1932.66</v>
      </c>
      <c r="M119" s="41">
        <v>2120.01</v>
      </c>
      <c r="N119" s="40">
        <f t="shared" si="1"/>
        <v>24546.260000000002</v>
      </c>
    </row>
    <row r="120" spans="1:14" ht="12">
      <c r="A120" s="75" t="s">
        <v>142</v>
      </c>
      <c r="B120" s="41">
        <v>1441.97</v>
      </c>
      <c r="C120" s="40">
        <v>1462.29</v>
      </c>
      <c r="D120" s="41">
        <v>1465.44</v>
      </c>
      <c r="E120" s="40">
        <v>1532.04</v>
      </c>
      <c r="F120" s="41">
        <v>1498.51</v>
      </c>
      <c r="G120" s="40">
        <v>1580.72</v>
      </c>
      <c r="H120" s="41">
        <v>1589.4</v>
      </c>
      <c r="I120" s="41">
        <v>1477.5</v>
      </c>
      <c r="J120" s="40">
        <v>1544.53</v>
      </c>
      <c r="K120" s="41">
        <v>1561.16</v>
      </c>
      <c r="L120" s="41">
        <v>1428.12</v>
      </c>
      <c r="M120" s="41">
        <v>1566.56</v>
      </c>
      <c r="N120" s="40">
        <f t="shared" si="1"/>
        <v>18148.24</v>
      </c>
    </row>
    <row r="121" spans="1:14" ht="12">
      <c r="A121" s="75"/>
      <c r="B121" s="41"/>
      <c r="C121" s="40"/>
      <c r="D121" s="41"/>
      <c r="E121" s="40"/>
      <c r="F121" s="41"/>
      <c r="G121" s="40"/>
      <c r="H121" s="41"/>
      <c r="J121" s="40"/>
      <c r="K121" s="41"/>
      <c r="L121" s="41"/>
      <c r="M121" s="41"/>
      <c r="N121" s="40"/>
    </row>
    <row r="122" spans="1:14" ht="12">
      <c r="A122" s="78" t="s">
        <v>143</v>
      </c>
      <c r="B122" s="69">
        <v>92990.79652558334</v>
      </c>
      <c r="C122" s="40">
        <v>94301.21652558334</v>
      </c>
      <c r="D122" s="41">
        <v>94504.21652558334</v>
      </c>
      <c r="E122" s="40">
        <v>98799.43652558334</v>
      </c>
      <c r="F122" s="41">
        <v>96637.36652558333</v>
      </c>
      <c r="G122" s="40">
        <v>101938.51652558334</v>
      </c>
      <c r="H122" s="41">
        <v>102498.21652558335</v>
      </c>
      <c r="I122" s="41">
        <v>95282.52652558334</v>
      </c>
      <c r="J122" s="40">
        <v>100515.30652558335</v>
      </c>
      <c r="K122" s="41">
        <v>100094.72652558333</v>
      </c>
      <c r="L122" s="41">
        <v>92097.73652558334</v>
      </c>
      <c r="M122" s="41">
        <v>101025.84652558334</v>
      </c>
      <c r="N122" s="57">
        <f t="shared" si="1"/>
        <v>1170685.908307</v>
      </c>
    </row>
    <row r="123" spans="1:14" ht="12">
      <c r="A123" s="42"/>
      <c r="B123" s="41"/>
      <c r="C123" s="40">
        <v>0</v>
      </c>
      <c r="D123" s="41">
        <v>0</v>
      </c>
      <c r="E123" s="40">
        <v>0</v>
      </c>
      <c r="F123" s="41">
        <v>0</v>
      </c>
      <c r="G123" s="40">
        <v>0</v>
      </c>
      <c r="H123" s="41">
        <v>0</v>
      </c>
      <c r="I123" s="41">
        <v>0</v>
      </c>
      <c r="J123" s="40">
        <v>0</v>
      </c>
      <c r="K123" s="41">
        <v>0</v>
      </c>
      <c r="L123" s="41">
        <v>0</v>
      </c>
      <c r="M123" s="41">
        <v>0</v>
      </c>
      <c r="N123" s="40"/>
    </row>
    <row r="124" spans="1:14" ht="12">
      <c r="A124" s="74" t="s">
        <v>144</v>
      </c>
      <c r="B124" s="41"/>
      <c r="C124" s="40">
        <v>0</v>
      </c>
      <c r="D124" s="41">
        <v>0</v>
      </c>
      <c r="E124" s="40">
        <v>0</v>
      </c>
      <c r="F124" s="41">
        <v>0</v>
      </c>
      <c r="G124" s="40">
        <v>0</v>
      </c>
      <c r="H124" s="41">
        <v>0</v>
      </c>
      <c r="I124" s="41">
        <v>0</v>
      </c>
      <c r="J124" s="40">
        <v>0</v>
      </c>
      <c r="K124" s="41">
        <v>0</v>
      </c>
      <c r="L124" s="41">
        <v>0</v>
      </c>
      <c r="M124" s="41">
        <v>0</v>
      </c>
      <c r="N124" s="40"/>
    </row>
    <row r="125" spans="1:14" ht="12">
      <c r="A125" s="74" t="s">
        <v>127</v>
      </c>
      <c r="B125" s="41"/>
      <c r="C125" s="40">
        <v>0</v>
      </c>
      <c r="D125" s="41">
        <v>0</v>
      </c>
      <c r="E125" s="40">
        <v>0</v>
      </c>
      <c r="F125" s="41">
        <v>0</v>
      </c>
      <c r="G125" s="40">
        <v>0</v>
      </c>
      <c r="H125" s="41">
        <v>0</v>
      </c>
      <c r="I125" s="41">
        <v>0</v>
      </c>
      <c r="J125" s="40">
        <v>0</v>
      </c>
      <c r="K125" s="41">
        <v>0</v>
      </c>
      <c r="L125" s="41">
        <v>0</v>
      </c>
      <c r="M125" s="41">
        <v>0</v>
      </c>
      <c r="N125" s="40"/>
    </row>
    <row r="126" spans="1:14" ht="12">
      <c r="A126" s="75" t="s">
        <v>145</v>
      </c>
      <c r="B126" s="41">
        <v>4589.82</v>
      </c>
      <c r="C126" s="40">
        <v>4589.82</v>
      </c>
      <c r="D126" s="41">
        <v>4589.82</v>
      </c>
      <c r="E126" s="40">
        <v>4589.82</v>
      </c>
      <c r="F126" s="41">
        <v>4589.82</v>
      </c>
      <c r="G126" s="40">
        <v>4589.82</v>
      </c>
      <c r="H126" s="41">
        <v>4589.82</v>
      </c>
      <c r="I126" s="41">
        <v>4589.82</v>
      </c>
      <c r="J126" s="40">
        <v>4589.82</v>
      </c>
      <c r="K126" s="41">
        <v>4589.82</v>
      </c>
      <c r="L126" s="41">
        <v>4589.82</v>
      </c>
      <c r="M126" s="41">
        <v>4589.82</v>
      </c>
      <c r="N126" s="40">
        <f t="shared" si="1"/>
        <v>55077.84</v>
      </c>
    </row>
    <row r="127" spans="1:14" ht="12">
      <c r="A127" s="75"/>
      <c r="B127" s="41"/>
      <c r="C127" s="40">
        <v>0</v>
      </c>
      <c r="D127" s="41">
        <v>0</v>
      </c>
      <c r="E127" s="40">
        <v>0</v>
      </c>
      <c r="F127" s="41">
        <v>0</v>
      </c>
      <c r="G127" s="40">
        <v>0</v>
      </c>
      <c r="H127" s="41">
        <v>0</v>
      </c>
      <c r="I127" s="41">
        <v>0</v>
      </c>
      <c r="J127" s="40">
        <v>0</v>
      </c>
      <c r="K127" s="41">
        <v>0</v>
      </c>
      <c r="L127" s="41">
        <v>0</v>
      </c>
      <c r="M127" s="41">
        <v>0</v>
      </c>
      <c r="N127" s="40"/>
    </row>
    <row r="128" spans="1:14" ht="12">
      <c r="A128" s="74" t="s">
        <v>67</v>
      </c>
      <c r="B128" s="41"/>
      <c r="C128" s="40">
        <v>0</v>
      </c>
      <c r="D128" s="41">
        <v>0</v>
      </c>
      <c r="E128" s="40">
        <v>0</v>
      </c>
      <c r="F128" s="41">
        <v>0</v>
      </c>
      <c r="G128" s="40">
        <v>0</v>
      </c>
      <c r="H128" s="41">
        <v>0</v>
      </c>
      <c r="I128" s="41">
        <v>0</v>
      </c>
      <c r="J128" s="40">
        <v>0</v>
      </c>
      <c r="K128" s="41">
        <v>0</v>
      </c>
      <c r="L128" s="41">
        <v>0</v>
      </c>
      <c r="M128" s="41">
        <v>0</v>
      </c>
      <c r="N128" s="40"/>
    </row>
    <row r="129" spans="1:14" ht="12">
      <c r="A129" s="75" t="s">
        <v>146</v>
      </c>
      <c r="B129" s="41">
        <v>837242.06</v>
      </c>
      <c r="C129" s="40">
        <v>592141.49</v>
      </c>
      <c r="D129" s="41">
        <v>463801.33</v>
      </c>
      <c r="E129" s="40">
        <v>669089.45</v>
      </c>
      <c r="F129" s="41">
        <v>630200.7500000002</v>
      </c>
      <c r="G129" s="40">
        <v>586042.92</v>
      </c>
      <c r="H129" s="41">
        <v>509632.25</v>
      </c>
      <c r="I129" s="41">
        <v>545668.14</v>
      </c>
      <c r="J129" s="40">
        <v>699494.0499999999</v>
      </c>
      <c r="K129" s="41">
        <v>611235.2100000001</v>
      </c>
      <c r="L129" s="41">
        <v>475212.88</v>
      </c>
      <c r="M129" s="41">
        <v>613451.8200000001</v>
      </c>
      <c r="N129" s="40">
        <f t="shared" si="1"/>
        <v>7233212.35</v>
      </c>
    </row>
    <row r="130" spans="1:14" ht="12">
      <c r="A130" s="75"/>
      <c r="B130" s="41"/>
      <c r="C130" s="40">
        <v>0</v>
      </c>
      <c r="D130" s="41">
        <v>0</v>
      </c>
      <c r="E130" s="40">
        <v>0</v>
      </c>
      <c r="F130" s="41">
        <v>0</v>
      </c>
      <c r="G130" s="40">
        <v>0</v>
      </c>
      <c r="H130" s="41">
        <v>0</v>
      </c>
      <c r="I130" s="41">
        <v>0</v>
      </c>
      <c r="J130" s="40">
        <v>0</v>
      </c>
      <c r="K130" s="41">
        <v>0</v>
      </c>
      <c r="L130" s="41">
        <v>0</v>
      </c>
      <c r="M130" s="41">
        <v>0</v>
      </c>
      <c r="N130" s="40"/>
    </row>
    <row r="131" spans="1:14" ht="12">
      <c r="A131" s="75" t="s">
        <v>147</v>
      </c>
      <c r="B131" s="41">
        <v>202.18</v>
      </c>
      <c r="C131" s="40">
        <v>144.22</v>
      </c>
      <c r="D131" s="41">
        <v>113.87</v>
      </c>
      <c r="E131" s="40">
        <v>162.42</v>
      </c>
      <c r="F131" s="41">
        <v>153.22</v>
      </c>
      <c r="G131" s="40">
        <v>142.78</v>
      </c>
      <c r="H131" s="41">
        <v>124.71</v>
      </c>
      <c r="I131" s="41">
        <v>133.23</v>
      </c>
      <c r="J131" s="40">
        <v>169.61</v>
      </c>
      <c r="K131" s="41">
        <v>148.74</v>
      </c>
      <c r="L131" s="41">
        <v>116.57</v>
      </c>
      <c r="M131" s="41">
        <v>149.26</v>
      </c>
      <c r="N131" s="40">
        <f t="shared" si="1"/>
        <v>1760.8099999999997</v>
      </c>
    </row>
    <row r="132" spans="1:14" ht="12">
      <c r="A132" s="75" t="s">
        <v>15</v>
      </c>
      <c r="B132" s="41">
        <v>501.29</v>
      </c>
      <c r="C132" s="40">
        <v>356.14</v>
      </c>
      <c r="D132" s="41">
        <v>280.13</v>
      </c>
      <c r="E132" s="40">
        <v>401.71</v>
      </c>
      <c r="F132" s="41">
        <v>378.67</v>
      </c>
      <c r="G132" s="40">
        <v>352.52</v>
      </c>
      <c r="H132" s="41">
        <v>307.27</v>
      </c>
      <c r="I132" s="41">
        <v>328.61</v>
      </c>
      <c r="J132" s="40">
        <v>419.71</v>
      </c>
      <c r="K132" s="41">
        <v>367.44</v>
      </c>
      <c r="L132" s="41">
        <v>286.89</v>
      </c>
      <c r="M132" s="41">
        <v>368.76</v>
      </c>
      <c r="N132" s="40">
        <f t="shared" si="1"/>
        <v>4349.14</v>
      </c>
    </row>
    <row r="133" spans="1:14" ht="12">
      <c r="A133" s="75"/>
      <c r="B133" s="41"/>
      <c r="C133" s="40">
        <v>0</v>
      </c>
      <c r="D133" s="41">
        <v>0</v>
      </c>
      <c r="E133" s="40">
        <v>0</v>
      </c>
      <c r="F133" s="41">
        <v>0</v>
      </c>
      <c r="G133" s="40">
        <v>0</v>
      </c>
      <c r="H133" s="41">
        <v>0</v>
      </c>
      <c r="I133" s="41">
        <v>0</v>
      </c>
      <c r="J133" s="40">
        <v>0</v>
      </c>
      <c r="K133" s="41">
        <v>0</v>
      </c>
      <c r="L133" s="41">
        <v>0</v>
      </c>
      <c r="M133" s="41">
        <v>0</v>
      </c>
      <c r="N133" s="40"/>
    </row>
    <row r="134" spans="1:14" ht="12">
      <c r="A134" s="74" t="s">
        <v>62</v>
      </c>
      <c r="B134" s="41"/>
      <c r="C134" s="40">
        <v>0</v>
      </c>
      <c r="D134" s="41">
        <v>0</v>
      </c>
      <c r="E134" s="40">
        <v>0</v>
      </c>
      <c r="F134" s="41">
        <v>0</v>
      </c>
      <c r="G134" s="40">
        <v>0</v>
      </c>
      <c r="H134" s="41">
        <v>0</v>
      </c>
      <c r="I134" s="41">
        <v>0</v>
      </c>
      <c r="J134" s="40">
        <v>0</v>
      </c>
      <c r="K134" s="41">
        <v>0</v>
      </c>
      <c r="L134" s="41">
        <v>0</v>
      </c>
      <c r="M134" s="41">
        <v>0</v>
      </c>
      <c r="N134" s="40"/>
    </row>
    <row r="135" spans="1:14" ht="12">
      <c r="A135" s="75" t="s">
        <v>148</v>
      </c>
      <c r="B135" s="41">
        <v>780.55</v>
      </c>
      <c r="C135" s="40">
        <v>559.25</v>
      </c>
      <c r="D135" s="41">
        <v>443.37</v>
      </c>
      <c r="E135" s="40">
        <v>628.72</v>
      </c>
      <c r="F135" s="41">
        <v>593.61</v>
      </c>
      <c r="G135" s="40">
        <v>553.74</v>
      </c>
      <c r="H135" s="41">
        <v>484.75</v>
      </c>
      <c r="I135" s="41">
        <v>517.29</v>
      </c>
      <c r="J135" s="40">
        <v>656.17</v>
      </c>
      <c r="K135" s="41">
        <v>576.49</v>
      </c>
      <c r="L135" s="41">
        <v>453.67</v>
      </c>
      <c r="M135" s="41">
        <v>578.49</v>
      </c>
      <c r="N135" s="40">
        <f t="shared" si="1"/>
        <v>6826.1</v>
      </c>
    </row>
    <row r="136" spans="1:14" ht="12">
      <c r="A136" s="75" t="s">
        <v>149</v>
      </c>
      <c r="B136" s="41">
        <v>780.55</v>
      </c>
      <c r="C136" s="40">
        <v>559.25</v>
      </c>
      <c r="D136" s="41">
        <v>443.37</v>
      </c>
      <c r="E136" s="40">
        <v>628.72</v>
      </c>
      <c r="F136" s="41">
        <v>593.61</v>
      </c>
      <c r="G136" s="40">
        <v>553.74</v>
      </c>
      <c r="H136" s="41">
        <v>484.75</v>
      </c>
      <c r="I136" s="41">
        <v>517.29</v>
      </c>
      <c r="J136" s="40">
        <v>656.17</v>
      </c>
      <c r="K136" s="41">
        <v>576.49</v>
      </c>
      <c r="L136" s="41">
        <v>453.67</v>
      </c>
      <c r="M136" s="41">
        <v>578.49</v>
      </c>
      <c r="N136" s="40">
        <f t="shared" si="1"/>
        <v>6826.1</v>
      </c>
    </row>
    <row r="137" spans="1:14" ht="12">
      <c r="A137" s="75"/>
      <c r="B137" s="41"/>
      <c r="C137" s="40">
        <v>0</v>
      </c>
      <c r="D137" s="41">
        <v>0</v>
      </c>
      <c r="E137" s="40">
        <v>0</v>
      </c>
      <c r="F137" s="41">
        <v>0</v>
      </c>
      <c r="G137" s="40">
        <v>0</v>
      </c>
      <c r="H137" s="41">
        <v>0</v>
      </c>
      <c r="I137" s="41">
        <v>0</v>
      </c>
      <c r="J137" s="40">
        <v>0</v>
      </c>
      <c r="K137" s="41">
        <v>0</v>
      </c>
      <c r="L137" s="41">
        <v>0</v>
      </c>
      <c r="M137" s="41">
        <v>0</v>
      </c>
      <c r="N137" s="40"/>
    </row>
    <row r="138" spans="1:14" ht="12">
      <c r="A138" s="78" t="s">
        <v>150</v>
      </c>
      <c r="B138" s="69">
        <v>844096.4500000002</v>
      </c>
      <c r="C138" s="40">
        <v>598350.1699999999</v>
      </c>
      <c r="D138" s="41">
        <v>469671.89</v>
      </c>
      <c r="E138" s="40">
        <v>675500.8399999999</v>
      </c>
      <c r="F138" s="41">
        <v>636509.6800000002</v>
      </c>
      <c r="G138" s="40">
        <v>592235.52</v>
      </c>
      <c r="H138" s="41">
        <v>515623.55000000005</v>
      </c>
      <c r="I138" s="41">
        <v>551754.38</v>
      </c>
      <c r="J138" s="40">
        <v>705985.5299999999</v>
      </c>
      <c r="K138" s="41">
        <v>617494.19</v>
      </c>
      <c r="L138" s="41">
        <v>481113.5</v>
      </c>
      <c r="M138" s="41">
        <v>619716.64</v>
      </c>
      <c r="N138" s="57">
        <f t="shared" si="1"/>
        <v>7308052.340000001</v>
      </c>
    </row>
    <row r="139" spans="1:14" ht="12">
      <c r="A139" s="42"/>
      <c r="B139" s="41"/>
      <c r="C139" s="40"/>
      <c r="D139" s="41"/>
      <c r="E139" s="40"/>
      <c r="F139" s="41"/>
      <c r="G139" s="40"/>
      <c r="H139" s="41"/>
      <c r="J139" s="40"/>
      <c r="K139" s="41"/>
      <c r="L139" s="41"/>
      <c r="M139" s="41"/>
      <c r="N139" s="40"/>
    </row>
    <row r="140" spans="1:14" ht="12">
      <c r="A140" s="74" t="s">
        <v>151</v>
      </c>
      <c r="B140" s="41"/>
      <c r="C140" s="40"/>
      <c r="D140" s="41"/>
      <c r="E140" s="40"/>
      <c r="F140" s="41"/>
      <c r="G140" s="40"/>
      <c r="H140" s="41"/>
      <c r="J140" s="40"/>
      <c r="K140" s="41"/>
      <c r="L140" s="41"/>
      <c r="M140" s="41"/>
      <c r="N140" s="40"/>
    </row>
    <row r="141" spans="1:14" ht="12">
      <c r="A141" s="74" t="s">
        <v>67</v>
      </c>
      <c r="B141" s="41"/>
      <c r="C141" s="40"/>
      <c r="D141" s="41"/>
      <c r="E141" s="40"/>
      <c r="F141" s="41"/>
      <c r="G141" s="40"/>
      <c r="H141" s="41"/>
      <c r="J141" s="40"/>
      <c r="K141" s="41"/>
      <c r="L141" s="41"/>
      <c r="M141" s="41"/>
      <c r="N141" s="40"/>
    </row>
    <row r="142" spans="1:14" ht="12">
      <c r="A142" s="75" t="s">
        <v>152</v>
      </c>
      <c r="B142" s="41">
        <v>1003301.33</v>
      </c>
      <c r="C142" s="40">
        <v>987660.9500000002</v>
      </c>
      <c r="D142" s="41">
        <v>917556.3899999998</v>
      </c>
      <c r="E142" s="40">
        <v>972961.9399999997</v>
      </c>
      <c r="F142" s="41">
        <v>940126.9799999997</v>
      </c>
      <c r="G142" s="40">
        <v>1093694.5999999999</v>
      </c>
      <c r="H142" s="41">
        <v>996599.5500000003</v>
      </c>
      <c r="I142" s="41">
        <v>978890.13</v>
      </c>
      <c r="J142" s="40">
        <v>1183931.1700000002</v>
      </c>
      <c r="K142" s="41">
        <v>1213550.5099999998</v>
      </c>
      <c r="L142" s="41">
        <v>1398232.9099999997</v>
      </c>
      <c r="M142" s="41">
        <v>936356.3</v>
      </c>
      <c r="N142" s="40">
        <f aca="true" t="shared" si="2" ref="N142:N198">SUM(B142:M142)</f>
        <v>12622862.76</v>
      </c>
    </row>
    <row r="143" spans="1:14" ht="12">
      <c r="A143" s="75"/>
      <c r="B143" s="41"/>
      <c r="C143" s="40">
        <v>0</v>
      </c>
      <c r="D143" s="41">
        <v>0</v>
      </c>
      <c r="E143" s="40">
        <v>0</v>
      </c>
      <c r="F143" s="41">
        <v>0</v>
      </c>
      <c r="G143" s="40">
        <v>0</v>
      </c>
      <c r="H143" s="41">
        <v>0</v>
      </c>
      <c r="I143" s="41">
        <v>0</v>
      </c>
      <c r="J143" s="40">
        <v>0</v>
      </c>
      <c r="K143" s="41">
        <v>0</v>
      </c>
      <c r="L143" s="41">
        <v>0</v>
      </c>
      <c r="M143" s="41">
        <v>0</v>
      </c>
      <c r="N143" s="40"/>
    </row>
    <row r="144" spans="1:14" ht="12">
      <c r="A144" s="75" t="s">
        <v>153</v>
      </c>
      <c r="B144" s="41">
        <v>384442.8</v>
      </c>
      <c r="C144" s="40">
        <v>378468.04</v>
      </c>
      <c r="D144" s="41">
        <v>351687.48</v>
      </c>
      <c r="E144" s="40">
        <v>372852.9</v>
      </c>
      <c r="F144" s="41">
        <v>360309.64</v>
      </c>
      <c r="G144" s="40">
        <v>418973.83</v>
      </c>
      <c r="H144" s="41">
        <v>381882.67</v>
      </c>
      <c r="I144" s="41">
        <v>375117.51</v>
      </c>
      <c r="J144" s="40">
        <v>453444.99</v>
      </c>
      <c r="K144" s="41">
        <v>464759.84</v>
      </c>
      <c r="L144" s="41">
        <v>535310.16</v>
      </c>
      <c r="M144" s="41">
        <v>358869.21</v>
      </c>
      <c r="N144" s="40">
        <f t="shared" si="2"/>
        <v>4836119.07</v>
      </c>
    </row>
    <row r="145" spans="1:14" ht="12">
      <c r="A145" s="75"/>
      <c r="B145" s="41"/>
      <c r="C145" s="40">
        <v>0</v>
      </c>
      <c r="D145" s="41">
        <v>0</v>
      </c>
      <c r="E145" s="40">
        <v>0</v>
      </c>
      <c r="F145" s="41">
        <v>0</v>
      </c>
      <c r="G145" s="40">
        <v>0</v>
      </c>
      <c r="H145" s="41">
        <v>0</v>
      </c>
      <c r="I145" s="41">
        <v>0</v>
      </c>
      <c r="J145" s="40">
        <v>0</v>
      </c>
      <c r="K145" s="41">
        <v>0</v>
      </c>
      <c r="L145" s="41">
        <v>0</v>
      </c>
      <c r="M145" s="41">
        <v>0</v>
      </c>
      <c r="N145" s="40"/>
    </row>
    <row r="146" spans="1:14" ht="12">
      <c r="A146" s="74" t="s">
        <v>62</v>
      </c>
      <c r="B146" s="41"/>
      <c r="C146" s="40">
        <v>0</v>
      </c>
      <c r="D146" s="41">
        <v>0</v>
      </c>
      <c r="E146" s="40">
        <v>0</v>
      </c>
      <c r="F146" s="41">
        <v>0</v>
      </c>
      <c r="G146" s="40">
        <v>0</v>
      </c>
      <c r="H146" s="41">
        <v>0</v>
      </c>
      <c r="I146" s="41">
        <v>0</v>
      </c>
      <c r="J146" s="40">
        <v>0</v>
      </c>
      <c r="K146" s="41">
        <v>0</v>
      </c>
      <c r="L146" s="41">
        <v>0</v>
      </c>
      <c r="M146" s="41">
        <v>0</v>
      </c>
      <c r="N146" s="40"/>
    </row>
    <row r="147" spans="1:14" ht="12">
      <c r="A147" s="75" t="s">
        <v>154</v>
      </c>
      <c r="B147" s="41">
        <v>37810.47</v>
      </c>
      <c r="C147" s="40">
        <v>37218.67</v>
      </c>
      <c r="D147" s="41">
        <v>34566.09</v>
      </c>
      <c r="E147" s="40">
        <v>36662.5</v>
      </c>
      <c r="F147" s="41">
        <v>35420.1</v>
      </c>
      <c r="G147" s="40">
        <v>41230.73</v>
      </c>
      <c r="H147" s="41">
        <v>37556.89</v>
      </c>
      <c r="I147" s="41">
        <v>36886.81</v>
      </c>
      <c r="J147" s="40">
        <v>44645.06</v>
      </c>
      <c r="K147" s="41">
        <v>45765.78</v>
      </c>
      <c r="L147" s="41">
        <v>52753.72</v>
      </c>
      <c r="M147" s="41">
        <v>35277.43</v>
      </c>
      <c r="N147" s="40">
        <f t="shared" si="2"/>
        <v>475794.24999999994</v>
      </c>
    </row>
    <row r="148" spans="1:14" ht="12">
      <c r="A148" s="75" t="s">
        <v>155</v>
      </c>
      <c r="B148" s="41">
        <v>3199.46</v>
      </c>
      <c r="C148" s="40">
        <v>3148.89</v>
      </c>
      <c r="D148" s="41">
        <v>2922.23</v>
      </c>
      <c r="E148" s="40">
        <v>3101.37</v>
      </c>
      <c r="F148" s="41">
        <v>2995.2</v>
      </c>
      <c r="G148" s="40">
        <v>3491.73</v>
      </c>
      <c r="H148" s="41">
        <v>3177.79</v>
      </c>
      <c r="I148" s="41">
        <v>3120.53</v>
      </c>
      <c r="J148" s="40">
        <v>3783.49</v>
      </c>
      <c r="K148" s="41">
        <v>3879.25</v>
      </c>
      <c r="L148" s="41">
        <v>4476.38</v>
      </c>
      <c r="M148" s="41">
        <v>2983.01</v>
      </c>
      <c r="N148" s="40">
        <f t="shared" si="2"/>
        <v>40279.33</v>
      </c>
    </row>
    <row r="149" spans="1:14" ht="12">
      <c r="A149" s="75" t="s">
        <v>156</v>
      </c>
      <c r="B149" s="41">
        <v>106798.65</v>
      </c>
      <c r="C149" s="40">
        <v>105128.44</v>
      </c>
      <c r="D149" s="41">
        <v>97642.08</v>
      </c>
      <c r="E149" s="40">
        <v>103558.76</v>
      </c>
      <c r="F149" s="41">
        <v>100052.36</v>
      </c>
      <c r="G149" s="40">
        <v>116451.61</v>
      </c>
      <c r="H149" s="41">
        <v>106082.98</v>
      </c>
      <c r="I149" s="41">
        <v>104191.82</v>
      </c>
      <c r="J149" s="40">
        <v>126087.83</v>
      </c>
      <c r="K149" s="41">
        <v>129250.83</v>
      </c>
      <c r="L149" s="41">
        <v>148972.78</v>
      </c>
      <c r="M149" s="41">
        <v>99649.7</v>
      </c>
      <c r="N149" s="40">
        <f t="shared" si="2"/>
        <v>1343867.8399999999</v>
      </c>
    </row>
    <row r="150" spans="1:14" ht="12">
      <c r="A150" s="75" t="s">
        <v>157</v>
      </c>
      <c r="B150" s="41">
        <v>352.7</v>
      </c>
      <c r="C150" s="40">
        <v>347.29</v>
      </c>
      <c r="D150" s="41">
        <v>323.09</v>
      </c>
      <c r="E150" s="40">
        <v>342.22</v>
      </c>
      <c r="F150" s="41">
        <v>330.88</v>
      </c>
      <c r="G150" s="40">
        <v>383.91</v>
      </c>
      <c r="H150" s="41">
        <v>350.38</v>
      </c>
      <c r="I150" s="41">
        <v>344.27</v>
      </c>
      <c r="J150" s="40">
        <v>415.07</v>
      </c>
      <c r="K150" s="41">
        <v>425.29</v>
      </c>
      <c r="L150" s="41">
        <v>489.06</v>
      </c>
      <c r="M150" s="41">
        <v>329.58</v>
      </c>
      <c r="N150" s="40">
        <f t="shared" si="2"/>
        <v>4433.74</v>
      </c>
    </row>
    <row r="151" spans="1:14" ht="12">
      <c r="A151" s="75" t="s">
        <v>158</v>
      </c>
      <c r="B151" s="41">
        <v>3466.6</v>
      </c>
      <c r="C151" s="40">
        <v>3412.75</v>
      </c>
      <c r="D151" s="41">
        <v>3171.39</v>
      </c>
      <c r="E151" s="40">
        <v>3362.15</v>
      </c>
      <c r="F151" s="41">
        <v>3249.1</v>
      </c>
      <c r="G151" s="40">
        <v>3777.81</v>
      </c>
      <c r="H151" s="41">
        <v>3443.53</v>
      </c>
      <c r="I151" s="41">
        <v>3382.56</v>
      </c>
      <c r="J151" s="40">
        <v>4088.47</v>
      </c>
      <c r="K151" s="41">
        <v>4190.45</v>
      </c>
      <c r="L151" s="41">
        <v>4826.28</v>
      </c>
      <c r="M151" s="41">
        <v>3236.12</v>
      </c>
      <c r="N151" s="40">
        <f t="shared" si="2"/>
        <v>43607.21</v>
      </c>
    </row>
    <row r="152" spans="1:14" ht="12">
      <c r="A152" s="75" t="s">
        <v>159</v>
      </c>
      <c r="B152" s="41">
        <v>4330.56</v>
      </c>
      <c r="C152" s="40">
        <v>4263.29</v>
      </c>
      <c r="D152" s="41">
        <v>3961.79</v>
      </c>
      <c r="E152" s="40">
        <v>4200.08</v>
      </c>
      <c r="F152" s="41">
        <v>4058.86</v>
      </c>
      <c r="G152" s="40">
        <v>4719.33</v>
      </c>
      <c r="H152" s="41">
        <v>4301.74</v>
      </c>
      <c r="I152" s="41">
        <v>4225.57</v>
      </c>
      <c r="J152" s="40">
        <v>5107.42</v>
      </c>
      <c r="K152" s="41">
        <v>5234.81</v>
      </c>
      <c r="L152" s="41">
        <v>6029.11</v>
      </c>
      <c r="M152" s="41">
        <v>4042.64</v>
      </c>
      <c r="N152" s="40">
        <f t="shared" si="2"/>
        <v>54475.2</v>
      </c>
    </row>
    <row r="153" spans="1:14" ht="12">
      <c r="A153" s="75" t="s">
        <v>160</v>
      </c>
      <c r="B153" s="41">
        <v>3425.14</v>
      </c>
      <c r="C153" s="40">
        <v>3371.9</v>
      </c>
      <c r="D153" s="41">
        <v>3133.27</v>
      </c>
      <c r="E153" s="40">
        <v>3321.87</v>
      </c>
      <c r="F153" s="41">
        <v>3210.1</v>
      </c>
      <c r="G153" s="40">
        <v>3732.83</v>
      </c>
      <c r="H153" s="41">
        <v>3402.33</v>
      </c>
      <c r="I153" s="41">
        <v>3342.04</v>
      </c>
      <c r="J153" s="40">
        <v>4040</v>
      </c>
      <c r="K153" s="41">
        <v>4140.82</v>
      </c>
      <c r="L153" s="41">
        <v>4769.47</v>
      </c>
      <c r="M153" s="41">
        <v>3197.26</v>
      </c>
      <c r="N153" s="40">
        <f t="shared" si="2"/>
        <v>43087.030000000006</v>
      </c>
    </row>
    <row r="154" spans="1:14" ht="12">
      <c r="A154" s="75" t="s">
        <v>161</v>
      </c>
      <c r="B154" s="41">
        <v>906.69</v>
      </c>
      <c r="C154" s="40">
        <v>890.93</v>
      </c>
      <c r="D154" s="41">
        <v>820.29</v>
      </c>
      <c r="E154" s="40">
        <v>876.12</v>
      </c>
      <c r="F154" s="41">
        <v>843.03</v>
      </c>
      <c r="G154" s="40">
        <v>997.78</v>
      </c>
      <c r="H154" s="41">
        <v>899.94</v>
      </c>
      <c r="I154" s="41">
        <v>882.09</v>
      </c>
      <c r="J154" s="40">
        <v>1088.7</v>
      </c>
      <c r="K154" s="41">
        <v>1118.55</v>
      </c>
      <c r="L154" s="41">
        <v>1304.64</v>
      </c>
      <c r="M154" s="41">
        <v>839.23</v>
      </c>
      <c r="N154" s="40">
        <f t="shared" si="2"/>
        <v>11467.989999999998</v>
      </c>
    </row>
    <row r="155" spans="1:14" ht="12">
      <c r="A155" s="75" t="s">
        <v>162</v>
      </c>
      <c r="B155" s="41">
        <v>17885.67</v>
      </c>
      <c r="C155" s="40">
        <v>17610.32</v>
      </c>
      <c r="D155" s="41">
        <v>16376.11</v>
      </c>
      <c r="E155" s="40">
        <v>17351.54</v>
      </c>
      <c r="F155" s="41">
        <v>16773.47</v>
      </c>
      <c r="G155" s="40">
        <v>19477.07</v>
      </c>
      <c r="H155" s="41">
        <v>17767.69</v>
      </c>
      <c r="I155" s="41">
        <v>17455.91</v>
      </c>
      <c r="J155" s="40">
        <v>21065.7</v>
      </c>
      <c r="K155" s="41">
        <v>21587.16</v>
      </c>
      <c r="L155" s="41">
        <v>24838.54</v>
      </c>
      <c r="M155" s="41">
        <v>16707.09</v>
      </c>
      <c r="N155" s="40">
        <f t="shared" si="2"/>
        <v>224896.27000000002</v>
      </c>
    </row>
    <row r="156" spans="1:14" ht="12">
      <c r="A156" s="75"/>
      <c r="B156" s="41"/>
      <c r="C156" s="40">
        <v>0</v>
      </c>
      <c r="D156" s="41">
        <v>0</v>
      </c>
      <c r="E156" s="40">
        <v>0</v>
      </c>
      <c r="F156" s="41">
        <v>0</v>
      </c>
      <c r="G156" s="40">
        <v>0</v>
      </c>
      <c r="H156" s="41">
        <v>0</v>
      </c>
      <c r="I156" s="41">
        <v>0</v>
      </c>
      <c r="J156" s="40">
        <v>0</v>
      </c>
      <c r="K156" s="41">
        <v>0</v>
      </c>
      <c r="L156" s="41">
        <v>0</v>
      </c>
      <c r="M156" s="41">
        <v>0</v>
      </c>
      <c r="N156" s="40"/>
    </row>
    <row r="157" spans="1:14" ht="12">
      <c r="A157" s="78" t="s">
        <v>163</v>
      </c>
      <c r="B157" s="69">
        <v>1565920.0699999996</v>
      </c>
      <c r="C157" s="40">
        <v>1541521.47</v>
      </c>
      <c r="D157" s="41">
        <v>1432160.21</v>
      </c>
      <c r="E157" s="40">
        <v>1518591.4500000002</v>
      </c>
      <c r="F157" s="41">
        <v>1467369.72</v>
      </c>
      <c r="G157" s="40">
        <v>1706931.2300000002</v>
      </c>
      <c r="H157" s="41">
        <v>1555465.49</v>
      </c>
      <c r="I157" s="41">
        <v>1527839.2400000005</v>
      </c>
      <c r="J157" s="40">
        <v>1847697.9000000001</v>
      </c>
      <c r="K157" s="41">
        <v>1893903.29</v>
      </c>
      <c r="L157" s="41">
        <v>2182003.05</v>
      </c>
      <c r="M157" s="41">
        <v>1461487.57</v>
      </c>
      <c r="N157" s="57">
        <f t="shared" si="2"/>
        <v>19700890.69</v>
      </c>
    </row>
    <row r="158" spans="1:14" ht="12">
      <c r="A158" s="42"/>
      <c r="B158" s="41"/>
      <c r="C158" s="40">
        <v>0</v>
      </c>
      <c r="D158" s="41">
        <v>0</v>
      </c>
      <c r="E158" s="40">
        <v>0</v>
      </c>
      <c r="F158" s="41">
        <v>0</v>
      </c>
      <c r="G158" s="40">
        <v>0</v>
      </c>
      <c r="H158" s="41">
        <v>0</v>
      </c>
      <c r="I158" s="41">
        <v>0</v>
      </c>
      <c r="J158" s="40">
        <v>0</v>
      </c>
      <c r="K158" s="41">
        <v>0</v>
      </c>
      <c r="L158" s="41">
        <v>0</v>
      </c>
      <c r="M158" s="41">
        <v>0</v>
      </c>
      <c r="N158" s="40"/>
    </row>
    <row r="159" spans="1:14" ht="12">
      <c r="A159" s="74" t="s">
        <v>164</v>
      </c>
      <c r="B159" s="41"/>
      <c r="C159" s="40">
        <v>0</v>
      </c>
      <c r="D159" s="41">
        <v>0</v>
      </c>
      <c r="E159" s="40">
        <v>0</v>
      </c>
      <c r="F159" s="41">
        <v>0</v>
      </c>
      <c r="G159" s="40">
        <v>0</v>
      </c>
      <c r="H159" s="41">
        <v>0</v>
      </c>
      <c r="I159" s="41">
        <v>0</v>
      </c>
      <c r="J159" s="40">
        <v>0</v>
      </c>
      <c r="K159" s="41">
        <v>0</v>
      </c>
      <c r="L159" s="41">
        <v>0</v>
      </c>
      <c r="M159" s="41">
        <v>0</v>
      </c>
      <c r="N159" s="40"/>
    </row>
    <row r="160" spans="1:14" ht="12">
      <c r="A160" s="74" t="s">
        <v>127</v>
      </c>
      <c r="B160" s="41"/>
      <c r="C160" s="40">
        <v>0</v>
      </c>
      <c r="D160" s="41">
        <v>0</v>
      </c>
      <c r="E160" s="40">
        <v>0</v>
      </c>
      <c r="F160" s="41">
        <v>0</v>
      </c>
      <c r="G160" s="40">
        <v>0</v>
      </c>
      <c r="H160" s="41">
        <v>0</v>
      </c>
      <c r="I160" s="41">
        <v>0</v>
      </c>
      <c r="J160" s="40">
        <v>0</v>
      </c>
      <c r="K160" s="41">
        <v>0</v>
      </c>
      <c r="L160" s="41">
        <v>0</v>
      </c>
      <c r="M160" s="41">
        <v>0</v>
      </c>
      <c r="N160" s="40"/>
    </row>
    <row r="161" spans="1:14" ht="12">
      <c r="A161" s="75" t="s">
        <v>245</v>
      </c>
      <c r="B161" s="41">
        <v>296.17</v>
      </c>
      <c r="C161" s="40">
        <v>296.17</v>
      </c>
      <c r="D161" s="41">
        <v>296.17</v>
      </c>
      <c r="E161" s="40">
        <v>296.17</v>
      </c>
      <c r="F161" s="41">
        <v>296.17</v>
      </c>
      <c r="G161" s="40">
        <v>296.17</v>
      </c>
      <c r="H161" s="41">
        <v>296.17</v>
      </c>
      <c r="I161" s="41">
        <v>296.17</v>
      </c>
      <c r="J161" s="40">
        <v>296.17</v>
      </c>
      <c r="K161" s="41">
        <v>296.17</v>
      </c>
      <c r="L161" s="41">
        <v>296.17</v>
      </c>
      <c r="M161" s="41">
        <v>296.17</v>
      </c>
      <c r="N161" s="40">
        <f t="shared" si="2"/>
        <v>3554.0400000000004</v>
      </c>
    </row>
    <row r="162" spans="1:14" ht="12">
      <c r="A162" s="75"/>
      <c r="B162" s="41"/>
      <c r="C162" s="40">
        <v>0</v>
      </c>
      <c r="D162" s="41">
        <v>0</v>
      </c>
      <c r="E162" s="40">
        <v>0</v>
      </c>
      <c r="F162" s="41">
        <v>0</v>
      </c>
      <c r="G162" s="40">
        <v>0</v>
      </c>
      <c r="H162" s="41">
        <v>0</v>
      </c>
      <c r="I162" s="41">
        <v>0</v>
      </c>
      <c r="J162" s="40">
        <v>0</v>
      </c>
      <c r="K162" s="41">
        <v>0</v>
      </c>
      <c r="L162" s="41">
        <v>0</v>
      </c>
      <c r="M162" s="41">
        <v>0</v>
      </c>
      <c r="N162" s="40"/>
    </row>
    <row r="163" spans="1:14" ht="12">
      <c r="A163" s="74" t="s">
        <v>67</v>
      </c>
      <c r="B163" s="41"/>
      <c r="C163" s="40">
        <v>0</v>
      </c>
      <c r="D163" s="41">
        <v>0</v>
      </c>
      <c r="E163" s="40">
        <v>0</v>
      </c>
      <c r="F163" s="41">
        <v>0</v>
      </c>
      <c r="G163" s="40">
        <v>0</v>
      </c>
      <c r="H163" s="41">
        <v>0</v>
      </c>
      <c r="I163" s="41">
        <v>0</v>
      </c>
      <c r="J163" s="40">
        <v>0</v>
      </c>
      <c r="K163" s="41">
        <v>0</v>
      </c>
      <c r="L163" s="41">
        <v>0</v>
      </c>
      <c r="M163" s="41">
        <v>0</v>
      </c>
      <c r="N163" s="40"/>
    </row>
    <row r="164" spans="1:14" ht="12">
      <c r="A164" s="75" t="s">
        <v>165</v>
      </c>
      <c r="B164" s="41">
        <v>301444.2756135833</v>
      </c>
      <c r="C164" s="40">
        <v>320532.9556135834</v>
      </c>
      <c r="D164" s="41">
        <v>287456.62561358337</v>
      </c>
      <c r="E164" s="40">
        <v>344416.96561358334</v>
      </c>
      <c r="F164" s="41">
        <v>367820.8356135833</v>
      </c>
      <c r="G164" s="40">
        <v>312380.0556135833</v>
      </c>
      <c r="H164" s="41">
        <v>294085.6956135834</v>
      </c>
      <c r="I164" s="41">
        <v>303511.0456135833</v>
      </c>
      <c r="J164" s="40">
        <v>352143.43561358337</v>
      </c>
      <c r="K164" s="41">
        <v>382590.0756135833</v>
      </c>
      <c r="L164" s="41">
        <v>311829.26561358344</v>
      </c>
      <c r="M164" s="41">
        <v>352035.9856135833</v>
      </c>
      <c r="N164" s="40">
        <f t="shared" si="2"/>
        <v>3930247.217363</v>
      </c>
    </row>
    <row r="165" spans="1:14" ht="12">
      <c r="A165" s="75"/>
      <c r="B165" s="41"/>
      <c r="C165" s="40">
        <v>0</v>
      </c>
      <c r="D165" s="41">
        <v>0</v>
      </c>
      <c r="E165" s="40">
        <v>0</v>
      </c>
      <c r="F165" s="41">
        <v>0</v>
      </c>
      <c r="G165" s="40">
        <v>0</v>
      </c>
      <c r="H165" s="41">
        <v>0</v>
      </c>
      <c r="I165" s="41">
        <v>0</v>
      </c>
      <c r="J165" s="40">
        <v>0</v>
      </c>
      <c r="K165" s="41">
        <v>0</v>
      </c>
      <c r="L165" s="41">
        <v>0</v>
      </c>
      <c r="M165" s="41">
        <v>0</v>
      </c>
      <c r="N165" s="40"/>
    </row>
    <row r="166" spans="1:14" ht="12">
      <c r="A166" s="75" t="s">
        <v>166</v>
      </c>
      <c r="B166" s="41">
        <v>1246.45</v>
      </c>
      <c r="C166" s="40">
        <v>1315.55</v>
      </c>
      <c r="D166" s="41">
        <v>1195.82</v>
      </c>
      <c r="E166" s="40">
        <v>1402.01</v>
      </c>
      <c r="F166" s="41">
        <v>1486.73</v>
      </c>
      <c r="G166" s="40">
        <v>1286.04</v>
      </c>
      <c r="H166" s="41">
        <v>1219.82</v>
      </c>
      <c r="I166" s="41">
        <v>1253.93</v>
      </c>
      <c r="J166" s="40">
        <v>1429.98</v>
      </c>
      <c r="K166" s="41">
        <v>1540.19</v>
      </c>
      <c r="L166" s="41">
        <v>1284.04</v>
      </c>
      <c r="M166" s="41">
        <v>1429.59</v>
      </c>
      <c r="N166" s="40">
        <f t="shared" si="2"/>
        <v>16090.150000000001</v>
      </c>
    </row>
    <row r="167" spans="1:14" ht="12">
      <c r="A167" s="75" t="s">
        <v>167</v>
      </c>
      <c r="B167" s="41">
        <v>18736.32</v>
      </c>
      <c r="C167" s="40">
        <v>19891.64</v>
      </c>
      <c r="D167" s="41">
        <v>17889.73</v>
      </c>
      <c r="E167" s="40">
        <v>21337.2</v>
      </c>
      <c r="F167" s="41">
        <v>22753.69</v>
      </c>
      <c r="G167" s="40">
        <v>19398.19</v>
      </c>
      <c r="H167" s="41">
        <v>18290.94</v>
      </c>
      <c r="I167" s="41">
        <v>18861.41</v>
      </c>
      <c r="J167" s="40">
        <v>21804.83</v>
      </c>
      <c r="K167" s="41">
        <v>23647.59</v>
      </c>
      <c r="L167" s="41">
        <v>19364.86</v>
      </c>
      <c r="M167" s="41">
        <v>21798.33</v>
      </c>
      <c r="N167" s="40">
        <f t="shared" si="2"/>
        <v>243774.73000000004</v>
      </c>
    </row>
    <row r="168" spans="1:14" ht="12">
      <c r="A168" s="75" t="s">
        <v>168</v>
      </c>
      <c r="B168" s="41">
        <v>1666.96</v>
      </c>
      <c r="C168" s="40">
        <v>1757.97</v>
      </c>
      <c r="D168" s="41">
        <v>1600.28</v>
      </c>
      <c r="E168" s="40">
        <v>1871.83</v>
      </c>
      <c r="F168" s="41">
        <v>1983.4</v>
      </c>
      <c r="G168" s="40">
        <v>1719.1</v>
      </c>
      <c r="H168" s="41">
        <v>1631.88</v>
      </c>
      <c r="I168" s="41">
        <v>1676.82</v>
      </c>
      <c r="J168" s="40">
        <v>1908.66</v>
      </c>
      <c r="K168" s="41">
        <v>2053.81</v>
      </c>
      <c r="L168" s="41">
        <v>1716.47</v>
      </c>
      <c r="M168" s="41">
        <v>1908.15</v>
      </c>
      <c r="N168" s="40">
        <f t="shared" si="2"/>
        <v>21495.330000000005</v>
      </c>
    </row>
    <row r="169" spans="1:14" ht="12">
      <c r="A169" s="75"/>
      <c r="B169" s="41"/>
      <c r="C169" s="40"/>
      <c r="D169" s="41"/>
      <c r="E169" s="40"/>
      <c r="F169" s="41"/>
      <c r="G169" s="40"/>
      <c r="H169" s="41"/>
      <c r="J169" s="40"/>
      <c r="K169" s="41"/>
      <c r="L169" s="41"/>
      <c r="M169" s="41"/>
      <c r="N169" s="40"/>
    </row>
    <row r="170" spans="1:14" ht="12">
      <c r="A170" s="74" t="s">
        <v>62</v>
      </c>
      <c r="B170" s="41"/>
      <c r="C170" s="40"/>
      <c r="D170" s="41"/>
      <c r="E170" s="40"/>
      <c r="F170" s="41"/>
      <c r="G170" s="40"/>
      <c r="H170" s="41"/>
      <c r="J170" s="40"/>
      <c r="K170" s="41"/>
      <c r="L170" s="41"/>
      <c r="M170" s="41"/>
      <c r="N170" s="40"/>
    </row>
    <row r="171" spans="1:14" ht="12">
      <c r="A171" s="75" t="s">
        <v>169</v>
      </c>
      <c r="B171" s="41">
        <v>58804.07</v>
      </c>
      <c r="C171" s="40">
        <v>62492.92</v>
      </c>
      <c r="D171" s="41">
        <v>56101</v>
      </c>
      <c r="E171" s="40">
        <v>67108.44</v>
      </c>
      <c r="F171" s="41">
        <v>71631.18</v>
      </c>
      <c r="G171" s="40">
        <v>60917.39</v>
      </c>
      <c r="H171" s="41">
        <v>57382.04</v>
      </c>
      <c r="I171" s="41">
        <v>59203.47</v>
      </c>
      <c r="J171" s="40">
        <v>68601.57</v>
      </c>
      <c r="K171" s="41">
        <v>74485.31</v>
      </c>
      <c r="L171" s="41">
        <v>60810.95</v>
      </c>
      <c r="M171" s="41">
        <v>68580.8</v>
      </c>
      <c r="N171" s="40">
        <f t="shared" si="2"/>
        <v>766119.1400000001</v>
      </c>
    </row>
    <row r="172" spans="1:14" ht="12">
      <c r="A172" s="75"/>
      <c r="B172" s="41"/>
      <c r="C172" s="40"/>
      <c r="D172" s="41"/>
      <c r="E172" s="40"/>
      <c r="F172" s="41"/>
      <c r="G172" s="40"/>
      <c r="H172" s="41"/>
      <c r="J172" s="40"/>
      <c r="K172" s="41"/>
      <c r="L172" s="41"/>
      <c r="M172" s="41"/>
      <c r="N172" s="40"/>
    </row>
    <row r="173" spans="1:14" ht="12">
      <c r="A173" s="78" t="s">
        <v>170</v>
      </c>
      <c r="B173" s="69">
        <v>382194.2456135833</v>
      </c>
      <c r="C173" s="40">
        <v>406287.2056135833</v>
      </c>
      <c r="D173" s="41">
        <v>364539.62561358337</v>
      </c>
      <c r="E173" s="40">
        <v>436432.61561358336</v>
      </c>
      <c r="F173" s="41">
        <v>465972.00561358326</v>
      </c>
      <c r="G173" s="40">
        <v>395996.94561358326</v>
      </c>
      <c r="H173" s="41">
        <v>372906.54561358335</v>
      </c>
      <c r="I173" s="41">
        <v>384802.8456135832</v>
      </c>
      <c r="J173" s="40">
        <v>446184.6456135833</v>
      </c>
      <c r="K173" s="41">
        <v>484613.1456135833</v>
      </c>
      <c r="L173" s="41">
        <v>395301.7556135834</v>
      </c>
      <c r="M173" s="41">
        <v>446049.02561358333</v>
      </c>
      <c r="N173" s="57">
        <f t="shared" si="2"/>
        <v>4981280.607363</v>
      </c>
    </row>
    <row r="174" spans="1:14" ht="12">
      <c r="A174" s="42"/>
      <c r="B174" s="41"/>
      <c r="C174" s="40"/>
      <c r="D174" s="41"/>
      <c r="E174" s="40"/>
      <c r="F174" s="41"/>
      <c r="G174" s="40"/>
      <c r="H174" s="41"/>
      <c r="J174" s="40"/>
      <c r="K174" s="41"/>
      <c r="L174" s="41"/>
      <c r="M174" s="41"/>
      <c r="N174" s="40"/>
    </row>
    <row r="175" spans="1:14" ht="12">
      <c r="A175" s="74" t="s">
        <v>171</v>
      </c>
      <c r="B175" s="41"/>
      <c r="C175" s="40"/>
      <c r="D175" s="41"/>
      <c r="E175" s="40"/>
      <c r="F175" s="41"/>
      <c r="G175" s="40"/>
      <c r="H175" s="41"/>
      <c r="J175" s="40"/>
      <c r="K175" s="41"/>
      <c r="L175" s="41"/>
      <c r="M175" s="41"/>
      <c r="N175" s="40"/>
    </row>
    <row r="176" spans="1:14" ht="12">
      <c r="A176" s="74" t="s">
        <v>67</v>
      </c>
      <c r="B176" s="41"/>
      <c r="C176" s="40"/>
      <c r="D176" s="41"/>
      <c r="E176" s="40"/>
      <c r="F176" s="41"/>
      <c r="G176" s="40"/>
      <c r="H176" s="41"/>
      <c r="J176" s="40"/>
      <c r="K176" s="41"/>
      <c r="L176" s="41"/>
      <c r="M176" s="41"/>
      <c r="N176" s="40"/>
    </row>
    <row r="177" spans="1:14" ht="12">
      <c r="A177" s="75" t="s">
        <v>172</v>
      </c>
      <c r="B177" s="41">
        <v>91253.11497549998</v>
      </c>
      <c r="C177" s="40">
        <v>97722.54497550004</v>
      </c>
      <c r="D177" s="41">
        <v>98248.91497550001</v>
      </c>
      <c r="E177" s="40">
        <v>103911.47497550001</v>
      </c>
      <c r="F177" s="41">
        <v>96509.5649755</v>
      </c>
      <c r="G177" s="40">
        <v>102655.43497549999</v>
      </c>
      <c r="H177" s="41">
        <v>97932.7149755</v>
      </c>
      <c r="I177" s="41">
        <v>95343.33497550001</v>
      </c>
      <c r="J177" s="40">
        <v>105263.4049755</v>
      </c>
      <c r="K177" s="41">
        <v>101557.82497550001</v>
      </c>
      <c r="L177" s="41">
        <v>91621.73497550003</v>
      </c>
      <c r="M177" s="41">
        <v>105158.40497549999</v>
      </c>
      <c r="N177" s="40">
        <f t="shared" si="2"/>
        <v>1187178.469706</v>
      </c>
    </row>
    <row r="178" spans="1:14" ht="12">
      <c r="A178" s="75"/>
      <c r="B178" s="41"/>
      <c r="C178" s="40"/>
      <c r="D178" s="41"/>
      <c r="E178" s="40"/>
      <c r="F178" s="41"/>
      <c r="G178" s="40"/>
      <c r="H178" s="41"/>
      <c r="J178" s="40"/>
      <c r="K178" s="41"/>
      <c r="L178" s="41"/>
      <c r="M178" s="41"/>
      <c r="N178" s="40"/>
    </row>
    <row r="179" spans="1:14" ht="12">
      <c r="A179" s="75" t="s">
        <v>173</v>
      </c>
      <c r="B179" s="41">
        <v>10239.98</v>
      </c>
      <c r="C179" s="40">
        <v>10965.95</v>
      </c>
      <c r="D179" s="41">
        <v>11025.01</v>
      </c>
      <c r="E179" s="40">
        <v>11660.44</v>
      </c>
      <c r="F179" s="41">
        <v>10829.83</v>
      </c>
      <c r="G179" s="40">
        <v>11519.49</v>
      </c>
      <c r="H179" s="41">
        <v>10989.53</v>
      </c>
      <c r="I179" s="41">
        <v>10698.96</v>
      </c>
      <c r="J179" s="40">
        <v>11812.14</v>
      </c>
      <c r="K179" s="41">
        <v>11396.32</v>
      </c>
      <c r="L179" s="41">
        <v>10281.34</v>
      </c>
      <c r="M179" s="41">
        <v>11800.36</v>
      </c>
      <c r="N179" s="40">
        <f t="shared" si="2"/>
        <v>133219.34999999998</v>
      </c>
    </row>
    <row r="180" spans="1:14" ht="12">
      <c r="A180" s="75"/>
      <c r="B180" s="41"/>
      <c r="C180" s="40"/>
      <c r="D180" s="41"/>
      <c r="E180" s="40"/>
      <c r="F180" s="41"/>
      <c r="G180" s="40"/>
      <c r="H180" s="41"/>
      <c r="J180" s="40"/>
      <c r="K180" s="41"/>
      <c r="L180" s="41"/>
      <c r="M180" s="41"/>
      <c r="N180" s="40"/>
    </row>
    <row r="181" spans="1:14" ht="12">
      <c r="A181" s="75" t="s">
        <v>174</v>
      </c>
      <c r="B181" s="41">
        <v>1553.66</v>
      </c>
      <c r="C181" s="40">
        <v>1663.81</v>
      </c>
      <c r="D181" s="41">
        <v>1672.77</v>
      </c>
      <c r="E181" s="40">
        <v>1769.18</v>
      </c>
      <c r="F181" s="41">
        <v>1643.15</v>
      </c>
      <c r="G181" s="40">
        <v>1747.79</v>
      </c>
      <c r="H181" s="41">
        <v>1667.38</v>
      </c>
      <c r="I181" s="41">
        <v>1623.3</v>
      </c>
      <c r="J181" s="40">
        <v>1792.19</v>
      </c>
      <c r="K181" s="41">
        <v>1729.1</v>
      </c>
      <c r="L181" s="41">
        <v>1559.93</v>
      </c>
      <c r="M181" s="41">
        <v>1790.41</v>
      </c>
      <c r="N181" s="40">
        <f t="shared" si="2"/>
        <v>20212.670000000002</v>
      </c>
    </row>
    <row r="182" spans="1:14" ht="12">
      <c r="A182" s="75" t="s">
        <v>175</v>
      </c>
      <c r="B182" s="41">
        <v>2815.07</v>
      </c>
      <c r="C182" s="40">
        <v>3014.65</v>
      </c>
      <c r="D182" s="41">
        <v>3030.89</v>
      </c>
      <c r="E182" s="40">
        <v>3205.57</v>
      </c>
      <c r="F182" s="41">
        <v>2977.23</v>
      </c>
      <c r="G182" s="40">
        <v>3166.83</v>
      </c>
      <c r="H182" s="41">
        <v>3021.13</v>
      </c>
      <c r="I182" s="41">
        <v>2941.25</v>
      </c>
      <c r="J182" s="40">
        <v>3247.28</v>
      </c>
      <c r="K182" s="41">
        <v>3132.97</v>
      </c>
      <c r="L182" s="41">
        <v>2826.45</v>
      </c>
      <c r="M182" s="41">
        <v>3244.04</v>
      </c>
      <c r="N182" s="40">
        <f t="shared" si="2"/>
        <v>36623.36</v>
      </c>
    </row>
    <row r="183" spans="1:14" ht="12">
      <c r="A183" s="75" t="s">
        <v>176</v>
      </c>
      <c r="B183" s="41">
        <v>3752.85</v>
      </c>
      <c r="C183" s="40">
        <v>4018.91</v>
      </c>
      <c r="D183" s="41">
        <v>4040.56</v>
      </c>
      <c r="E183" s="40">
        <v>4273.43</v>
      </c>
      <c r="F183" s="41">
        <v>3969.02</v>
      </c>
      <c r="G183" s="40">
        <v>4221.78</v>
      </c>
      <c r="H183" s="41">
        <v>4027.55</v>
      </c>
      <c r="I183" s="41">
        <v>3921.06</v>
      </c>
      <c r="J183" s="40">
        <v>4329.03</v>
      </c>
      <c r="K183" s="41">
        <v>4176.64</v>
      </c>
      <c r="L183" s="41">
        <v>3768.01</v>
      </c>
      <c r="M183" s="41">
        <v>4324.71</v>
      </c>
      <c r="N183" s="40">
        <f t="shared" si="2"/>
        <v>48823.55</v>
      </c>
    </row>
    <row r="184" spans="1:14" ht="12">
      <c r="A184" s="75"/>
      <c r="B184" s="41"/>
      <c r="C184" s="40"/>
      <c r="D184" s="41"/>
      <c r="E184" s="40"/>
      <c r="F184" s="41"/>
      <c r="G184" s="40"/>
      <c r="H184" s="41"/>
      <c r="J184" s="40"/>
      <c r="K184" s="41"/>
      <c r="L184" s="41"/>
      <c r="M184" s="41"/>
      <c r="N184" s="40"/>
    </row>
    <row r="185" spans="1:14" ht="12">
      <c r="A185" s="74" t="s">
        <v>62</v>
      </c>
      <c r="B185" s="41"/>
      <c r="C185" s="40"/>
      <c r="D185" s="41"/>
      <c r="E185" s="40"/>
      <c r="F185" s="41"/>
      <c r="G185" s="40"/>
      <c r="H185" s="41"/>
      <c r="J185" s="40"/>
      <c r="K185" s="41"/>
      <c r="L185" s="41"/>
      <c r="M185" s="41"/>
      <c r="N185" s="40"/>
    </row>
    <row r="186" spans="1:14" ht="12">
      <c r="A186" s="75" t="s">
        <v>177</v>
      </c>
      <c r="B186" s="41">
        <v>9622.54</v>
      </c>
      <c r="C186" s="40">
        <v>10304.74</v>
      </c>
      <c r="D186" s="41">
        <v>10360.25</v>
      </c>
      <c r="E186" s="40">
        <v>10957.36</v>
      </c>
      <c r="F186" s="41">
        <v>10176.83</v>
      </c>
      <c r="G186" s="40">
        <v>10824.91</v>
      </c>
      <c r="H186" s="41">
        <v>10326.9</v>
      </c>
      <c r="I186" s="41">
        <v>10053.85</v>
      </c>
      <c r="J186" s="40">
        <v>11099.91</v>
      </c>
      <c r="K186" s="41">
        <v>10709.17</v>
      </c>
      <c r="L186" s="41">
        <v>9661.42</v>
      </c>
      <c r="M186" s="41">
        <v>11088.84</v>
      </c>
      <c r="N186" s="40">
        <f t="shared" si="2"/>
        <v>125186.72</v>
      </c>
    </row>
    <row r="187" spans="1:14" ht="12">
      <c r="A187" s="75" t="s">
        <v>178</v>
      </c>
      <c r="B187" s="41">
        <v>3623.52</v>
      </c>
      <c r="C187" s="40">
        <v>3880.41</v>
      </c>
      <c r="D187" s="41">
        <v>3901.31</v>
      </c>
      <c r="E187" s="40">
        <v>4126.16</v>
      </c>
      <c r="F187" s="41">
        <v>3832.24</v>
      </c>
      <c r="G187" s="40">
        <v>4076.29</v>
      </c>
      <c r="H187" s="41">
        <v>3888.76</v>
      </c>
      <c r="I187" s="41">
        <v>3785.94</v>
      </c>
      <c r="J187" s="40">
        <v>4179.85</v>
      </c>
      <c r="K187" s="41">
        <v>4032.7</v>
      </c>
      <c r="L187" s="41">
        <v>3638.16</v>
      </c>
      <c r="M187" s="41">
        <v>4175.68</v>
      </c>
      <c r="N187" s="40">
        <f t="shared" si="2"/>
        <v>47141.02</v>
      </c>
    </row>
    <row r="188" spans="1:14" ht="12">
      <c r="A188" s="75" t="s">
        <v>179</v>
      </c>
      <c r="B188" s="41">
        <v>2057.13</v>
      </c>
      <c r="C188" s="40">
        <v>2202.97</v>
      </c>
      <c r="D188" s="41">
        <v>2214.84</v>
      </c>
      <c r="E188" s="40">
        <v>2342.49</v>
      </c>
      <c r="F188" s="41">
        <v>2175.63</v>
      </c>
      <c r="G188" s="40">
        <v>2314.17</v>
      </c>
      <c r="H188" s="41">
        <v>2207.71</v>
      </c>
      <c r="I188" s="41">
        <v>2149.34</v>
      </c>
      <c r="J188" s="40">
        <v>2372.96</v>
      </c>
      <c r="K188" s="41">
        <v>2289.43</v>
      </c>
      <c r="L188" s="41">
        <v>2065.44</v>
      </c>
      <c r="M188" s="41">
        <v>2370.6</v>
      </c>
      <c r="N188" s="40">
        <f t="shared" si="2"/>
        <v>26762.71</v>
      </c>
    </row>
    <row r="189" spans="1:14" ht="12">
      <c r="A189" s="75"/>
      <c r="B189" s="41"/>
      <c r="C189" s="40"/>
      <c r="D189" s="41"/>
      <c r="E189" s="40"/>
      <c r="F189" s="41"/>
      <c r="G189" s="40"/>
      <c r="H189" s="41"/>
      <c r="J189" s="40"/>
      <c r="K189" s="41"/>
      <c r="L189" s="41"/>
      <c r="M189" s="41"/>
      <c r="N189" s="40"/>
    </row>
    <row r="190" spans="1:14" ht="12">
      <c r="A190" s="78" t="s">
        <v>180</v>
      </c>
      <c r="B190" s="69">
        <v>124917.8649755</v>
      </c>
      <c r="C190" s="40">
        <v>133773.98497550003</v>
      </c>
      <c r="D190" s="41">
        <v>134494.5449755</v>
      </c>
      <c r="E190" s="40">
        <v>142246.1049755</v>
      </c>
      <c r="F190" s="41">
        <v>132113.4949755</v>
      </c>
      <c r="G190" s="40">
        <v>140526.6949755</v>
      </c>
      <c r="H190" s="41">
        <v>134061.6749755</v>
      </c>
      <c r="I190" s="41">
        <v>130517.0349755</v>
      </c>
      <c r="J190" s="40">
        <v>144096.7649755</v>
      </c>
      <c r="K190" s="41">
        <v>139024.15497550002</v>
      </c>
      <c r="L190" s="41">
        <v>125422.48497550002</v>
      </c>
      <c r="M190" s="41">
        <v>143953.0449755</v>
      </c>
      <c r="N190" s="57">
        <f t="shared" si="2"/>
        <v>1625147.8497060002</v>
      </c>
    </row>
    <row r="191" spans="1:14" ht="12">
      <c r="A191" s="42"/>
      <c r="B191" s="41"/>
      <c r="C191" s="40"/>
      <c r="D191" s="41"/>
      <c r="E191" s="40"/>
      <c r="F191" s="41"/>
      <c r="G191" s="40"/>
      <c r="H191" s="41"/>
      <c r="J191" s="40"/>
      <c r="K191" s="41"/>
      <c r="L191" s="41"/>
      <c r="M191" s="41"/>
      <c r="N191" s="40"/>
    </row>
    <row r="192" spans="1:14" ht="12">
      <c r="A192" s="74" t="s">
        <v>181</v>
      </c>
      <c r="B192" s="41"/>
      <c r="C192" s="40"/>
      <c r="D192" s="41"/>
      <c r="E192" s="40"/>
      <c r="F192" s="41"/>
      <c r="G192" s="40"/>
      <c r="H192" s="41"/>
      <c r="J192" s="40"/>
      <c r="K192" s="41"/>
      <c r="L192" s="41"/>
      <c r="M192" s="41"/>
      <c r="N192" s="40"/>
    </row>
    <row r="193" spans="1:14" ht="12">
      <c r="A193" s="74" t="s">
        <v>101</v>
      </c>
      <c r="B193" s="41"/>
      <c r="C193" s="40"/>
      <c r="D193" s="41"/>
      <c r="E193" s="40"/>
      <c r="F193" s="41"/>
      <c r="G193" s="40"/>
      <c r="H193" s="41"/>
      <c r="J193" s="40"/>
      <c r="K193" s="41"/>
      <c r="L193" s="41"/>
      <c r="M193" s="41"/>
      <c r="N193" s="40"/>
    </row>
    <row r="194" spans="1:14" ht="12">
      <c r="A194" s="75" t="s">
        <v>182</v>
      </c>
      <c r="B194" s="41">
        <v>1588.67</v>
      </c>
      <c r="C194" s="40">
        <v>1588.67</v>
      </c>
      <c r="D194" s="41">
        <v>1588.67</v>
      </c>
      <c r="E194" s="40">
        <v>1588.67</v>
      </c>
      <c r="F194" s="41">
        <v>1588.67</v>
      </c>
      <c r="G194" s="40">
        <v>1588.67</v>
      </c>
      <c r="H194" s="41">
        <v>1588.67</v>
      </c>
      <c r="I194" s="41">
        <v>1588.67</v>
      </c>
      <c r="J194" s="40">
        <v>1588.67</v>
      </c>
      <c r="K194" s="41">
        <v>1588.67</v>
      </c>
      <c r="L194" s="41">
        <v>1588.67</v>
      </c>
      <c r="M194" s="41">
        <v>1588.67</v>
      </c>
      <c r="N194" s="40">
        <f t="shared" si="2"/>
        <v>19064.04</v>
      </c>
    </row>
    <row r="195" spans="1:14" ht="12">
      <c r="A195" s="75" t="s">
        <v>183</v>
      </c>
      <c r="B195" s="41">
        <v>191.97</v>
      </c>
      <c r="C195" s="40">
        <v>191.97</v>
      </c>
      <c r="D195" s="41">
        <v>191.97</v>
      </c>
      <c r="E195" s="40">
        <v>191.97</v>
      </c>
      <c r="F195" s="41">
        <v>191.97</v>
      </c>
      <c r="G195" s="40">
        <v>191.97</v>
      </c>
      <c r="H195" s="41">
        <v>191.97</v>
      </c>
      <c r="I195" s="41">
        <v>191.97</v>
      </c>
      <c r="J195" s="40">
        <v>191.97</v>
      </c>
      <c r="K195" s="41">
        <v>191.97</v>
      </c>
      <c r="L195" s="41">
        <v>191.97</v>
      </c>
      <c r="M195" s="41">
        <v>191.97</v>
      </c>
      <c r="N195" s="40">
        <f t="shared" si="2"/>
        <v>2303.64</v>
      </c>
    </row>
    <row r="196" spans="1:14" ht="12">
      <c r="A196" s="75"/>
      <c r="B196" s="41"/>
      <c r="C196" s="40"/>
      <c r="D196" s="41"/>
      <c r="E196" s="40"/>
      <c r="F196" s="41"/>
      <c r="G196" s="40"/>
      <c r="H196" s="41"/>
      <c r="J196" s="40"/>
      <c r="K196" s="41"/>
      <c r="L196" s="41"/>
      <c r="M196" s="41"/>
      <c r="N196" s="40"/>
    </row>
    <row r="197" spans="1:14" ht="12">
      <c r="A197" s="74" t="s">
        <v>67</v>
      </c>
      <c r="B197" s="41"/>
      <c r="C197" s="40"/>
      <c r="D197" s="41"/>
      <c r="E197" s="40"/>
      <c r="F197" s="41"/>
      <c r="G197" s="40"/>
      <c r="H197" s="41"/>
      <c r="J197" s="40"/>
      <c r="K197" s="41"/>
      <c r="L197" s="41"/>
      <c r="M197" s="41"/>
      <c r="N197" s="40"/>
    </row>
    <row r="198" spans="1:14" ht="12">
      <c r="A198" s="75" t="s">
        <v>184</v>
      </c>
      <c r="B198" s="41">
        <v>1051537.1234202504</v>
      </c>
      <c r="C198" s="40">
        <v>1080326.87342025</v>
      </c>
      <c r="D198" s="41">
        <v>1055374.4734202502</v>
      </c>
      <c r="E198" s="40">
        <v>1063384.64342025</v>
      </c>
      <c r="F198" s="41">
        <v>1041526.33342025</v>
      </c>
      <c r="G198" s="40">
        <v>1065346.0234202503</v>
      </c>
      <c r="H198" s="41">
        <v>1021987.1834202502</v>
      </c>
      <c r="I198" s="41">
        <v>1008477.8234202502</v>
      </c>
      <c r="J198" s="40">
        <v>1081373.6834202502</v>
      </c>
      <c r="K198" s="41">
        <v>1068251.1334202501</v>
      </c>
      <c r="L198" s="41">
        <v>1080990.5234202503</v>
      </c>
      <c r="M198" s="41">
        <v>1078014.0434202503</v>
      </c>
      <c r="N198" s="40">
        <f t="shared" si="2"/>
        <v>12696589.861043</v>
      </c>
    </row>
    <row r="199" spans="1:13" ht="12">
      <c r="A199" s="75"/>
      <c r="B199" s="41"/>
      <c r="C199" s="40"/>
      <c r="J199" s="40"/>
      <c r="M199" s="41"/>
    </row>
    <row r="200" spans="1:14" ht="12">
      <c r="A200" s="75" t="s">
        <v>186</v>
      </c>
      <c r="B200" s="41">
        <v>11020</v>
      </c>
      <c r="C200" s="40">
        <v>11318.53</v>
      </c>
      <c r="D200" s="41">
        <v>11059.79</v>
      </c>
      <c r="E200" s="40">
        <v>11142.85</v>
      </c>
      <c r="F200" s="41">
        <v>10916.2</v>
      </c>
      <c r="G200" s="40">
        <v>11163.19</v>
      </c>
      <c r="H200" s="41">
        <v>10713.59</v>
      </c>
      <c r="I200" s="41">
        <v>10573.51</v>
      </c>
      <c r="J200" s="40">
        <v>11329.38</v>
      </c>
      <c r="K200" s="41">
        <v>11193.31</v>
      </c>
      <c r="L200" s="41">
        <v>11325.41</v>
      </c>
      <c r="M200" s="41">
        <v>11294.54</v>
      </c>
      <c r="N200" s="40">
        <f>SUM(B200:M200)</f>
        <v>133050.3</v>
      </c>
    </row>
    <row r="201" spans="1:14" ht="12">
      <c r="A201" s="75" t="s">
        <v>185</v>
      </c>
      <c r="B201" s="41">
        <v>30387.93</v>
      </c>
      <c r="C201" s="40">
        <v>31254.58</v>
      </c>
      <c r="D201" s="41">
        <v>30503.44</v>
      </c>
      <c r="E201" s="40">
        <v>30744.57</v>
      </c>
      <c r="F201" s="41">
        <v>30086.58</v>
      </c>
      <c r="G201" s="40">
        <v>30803.61</v>
      </c>
      <c r="H201" s="41">
        <v>29498.4</v>
      </c>
      <c r="I201" s="41">
        <v>29091.73</v>
      </c>
      <c r="J201" s="40">
        <v>31286.09</v>
      </c>
      <c r="K201" s="41">
        <v>30891.06</v>
      </c>
      <c r="L201" s="41">
        <v>31274.55</v>
      </c>
      <c r="M201" s="41">
        <v>31184.95</v>
      </c>
      <c r="N201" s="40">
        <f>SUM(B201:M201)</f>
        <v>367007.49</v>
      </c>
    </row>
    <row r="202" spans="1:14" ht="12">
      <c r="A202" s="75"/>
      <c r="B202" s="41"/>
      <c r="C202" s="40"/>
      <c r="D202" s="41"/>
      <c r="J202" s="40"/>
      <c r="N202" s="40"/>
    </row>
    <row r="203" spans="1:14" ht="12">
      <c r="A203" s="74" t="s">
        <v>62</v>
      </c>
      <c r="B203" s="41"/>
      <c r="C203" s="40"/>
      <c r="D203" s="41"/>
      <c r="E203" s="40"/>
      <c r="F203" s="41"/>
      <c r="G203" s="40"/>
      <c r="H203" s="41"/>
      <c r="J203" s="40"/>
      <c r="K203" s="41"/>
      <c r="L203" s="41"/>
      <c r="M203" s="41"/>
      <c r="N203" s="40"/>
    </row>
    <row r="204" spans="1:14" ht="12">
      <c r="A204" s="75" t="s">
        <v>63</v>
      </c>
      <c r="B204" s="41">
        <v>758.47</v>
      </c>
      <c r="C204" s="40">
        <v>779.08</v>
      </c>
      <c r="D204" s="41">
        <v>761.22</v>
      </c>
      <c r="E204" s="40">
        <v>766.95</v>
      </c>
      <c r="F204" s="41">
        <v>751.3</v>
      </c>
      <c r="G204" s="40">
        <v>768.36</v>
      </c>
      <c r="H204" s="41">
        <v>737.31</v>
      </c>
      <c r="I204" s="41">
        <v>727.63</v>
      </c>
      <c r="J204" s="40">
        <v>779.83</v>
      </c>
      <c r="K204" s="41">
        <v>770.44</v>
      </c>
      <c r="L204" s="41">
        <v>779.56</v>
      </c>
      <c r="M204" s="41">
        <v>777.43</v>
      </c>
      <c r="N204" s="40">
        <f aca="true" t="shared" si="3" ref="N204:N213">SUM(B204:M204)</f>
        <v>9157.58</v>
      </c>
    </row>
    <row r="205" spans="1:14" ht="12">
      <c r="A205" s="75" t="s">
        <v>187</v>
      </c>
      <c r="B205" s="41">
        <v>39992.77</v>
      </c>
      <c r="C205" s="40">
        <v>41102.83</v>
      </c>
      <c r="D205" s="41">
        <v>40140.73</v>
      </c>
      <c r="E205" s="40">
        <v>40449.58</v>
      </c>
      <c r="F205" s="41">
        <v>39606.78</v>
      </c>
      <c r="G205" s="40">
        <v>40525.21</v>
      </c>
      <c r="H205" s="41">
        <v>38853.39</v>
      </c>
      <c r="I205" s="41">
        <v>38332.5</v>
      </c>
      <c r="J205" s="40">
        <v>41143.19</v>
      </c>
      <c r="K205" s="41">
        <v>40637.22</v>
      </c>
      <c r="L205" s="41">
        <v>41128.42</v>
      </c>
      <c r="M205" s="41">
        <v>41013.65</v>
      </c>
      <c r="N205" s="40">
        <f t="shared" si="3"/>
        <v>482926.2700000001</v>
      </c>
    </row>
    <row r="206" spans="1:14" ht="12">
      <c r="A206" s="75" t="s">
        <v>188</v>
      </c>
      <c r="B206" s="41">
        <v>5884.21</v>
      </c>
      <c r="C206" s="40">
        <v>6053.06</v>
      </c>
      <c r="D206" s="41">
        <v>5906.72</v>
      </c>
      <c r="E206" s="40">
        <v>5953.69</v>
      </c>
      <c r="F206" s="41">
        <v>5825.5</v>
      </c>
      <c r="G206" s="40">
        <v>5965.2</v>
      </c>
      <c r="H206" s="41">
        <v>5710.91</v>
      </c>
      <c r="I206" s="41">
        <v>5631.68</v>
      </c>
      <c r="J206" s="40">
        <v>6059.19</v>
      </c>
      <c r="K206" s="41">
        <v>5982.23</v>
      </c>
      <c r="L206" s="41">
        <v>6056.95</v>
      </c>
      <c r="M206" s="41">
        <v>6039.49</v>
      </c>
      <c r="N206" s="40">
        <f t="shared" si="3"/>
        <v>71068.83</v>
      </c>
    </row>
    <row r="207" spans="1:14" ht="12">
      <c r="A207" s="75" t="s">
        <v>189</v>
      </c>
      <c r="B207" s="41">
        <v>5162.17</v>
      </c>
      <c r="C207" s="40">
        <v>5310.22</v>
      </c>
      <c r="D207" s="41">
        <v>5181.91</v>
      </c>
      <c r="E207" s="40">
        <v>5223.1</v>
      </c>
      <c r="F207" s="41">
        <v>5110.7</v>
      </c>
      <c r="G207" s="40">
        <v>5233.18</v>
      </c>
      <c r="H207" s="41">
        <v>5010.22</v>
      </c>
      <c r="I207" s="41">
        <v>4940.76</v>
      </c>
      <c r="J207" s="40">
        <v>5315.6</v>
      </c>
      <c r="K207" s="41">
        <v>5248.12</v>
      </c>
      <c r="L207" s="41">
        <v>5313.63</v>
      </c>
      <c r="M207" s="41">
        <v>5298.32</v>
      </c>
      <c r="N207" s="40">
        <f t="shared" si="3"/>
        <v>62347.93</v>
      </c>
    </row>
    <row r="208" spans="1:14" ht="12">
      <c r="A208" s="75" t="s">
        <v>190</v>
      </c>
      <c r="B208" s="41">
        <v>11371.85</v>
      </c>
      <c r="C208" s="40">
        <v>11679.6</v>
      </c>
      <c r="D208" s="41">
        <v>11412.87</v>
      </c>
      <c r="E208" s="40">
        <v>11498.49</v>
      </c>
      <c r="F208" s="41">
        <v>11264.83</v>
      </c>
      <c r="G208" s="40">
        <v>11519.46</v>
      </c>
      <c r="H208" s="41">
        <v>11055.97</v>
      </c>
      <c r="I208" s="41">
        <v>10911.56</v>
      </c>
      <c r="J208" s="40">
        <v>11690.79</v>
      </c>
      <c r="K208" s="41">
        <v>11550.51</v>
      </c>
      <c r="L208" s="41">
        <v>11686.69</v>
      </c>
      <c r="M208" s="41">
        <v>11654.87</v>
      </c>
      <c r="N208" s="40">
        <f t="shared" si="3"/>
        <v>137297.49000000002</v>
      </c>
    </row>
    <row r="209" spans="1:14" ht="12">
      <c r="A209" s="75" t="s">
        <v>191</v>
      </c>
      <c r="B209" s="41">
        <v>6638.49</v>
      </c>
      <c r="C209" s="40">
        <v>6822.35</v>
      </c>
      <c r="D209" s="41">
        <v>6662.99</v>
      </c>
      <c r="E209" s="40">
        <v>6714.15</v>
      </c>
      <c r="F209" s="41">
        <v>6574.56</v>
      </c>
      <c r="G209" s="40">
        <v>6726.67</v>
      </c>
      <c r="H209" s="41">
        <v>6449.77</v>
      </c>
      <c r="I209" s="41">
        <v>6363.5</v>
      </c>
      <c r="J209" s="40">
        <v>6829.03</v>
      </c>
      <c r="K209" s="41">
        <v>6745.23</v>
      </c>
      <c r="L209" s="41">
        <v>6826.59</v>
      </c>
      <c r="M209" s="41">
        <v>6807.58</v>
      </c>
      <c r="N209" s="40">
        <f t="shared" si="3"/>
        <v>80160.90999999999</v>
      </c>
    </row>
    <row r="210" spans="1:14" ht="12">
      <c r="A210" s="75" t="s">
        <v>192</v>
      </c>
      <c r="B210" s="41">
        <v>4183.2</v>
      </c>
      <c r="C210" s="40">
        <v>4300.92</v>
      </c>
      <c r="D210" s="41">
        <v>4198.89</v>
      </c>
      <c r="E210" s="40">
        <v>4231.64</v>
      </c>
      <c r="F210" s="41">
        <v>4142.26</v>
      </c>
      <c r="G210" s="40">
        <v>4239.66</v>
      </c>
      <c r="H210" s="41">
        <v>4062.37</v>
      </c>
      <c r="I210" s="41">
        <v>4007.13</v>
      </c>
      <c r="J210" s="40">
        <v>4305.2</v>
      </c>
      <c r="K210" s="41">
        <v>4251.54</v>
      </c>
      <c r="L210" s="41">
        <v>4303.63</v>
      </c>
      <c r="M210" s="41">
        <v>4291.46</v>
      </c>
      <c r="N210" s="40">
        <f t="shared" si="3"/>
        <v>50517.89999999999</v>
      </c>
    </row>
    <row r="211" spans="1:14" ht="12">
      <c r="A211" s="75" t="s">
        <v>193</v>
      </c>
      <c r="B211" s="41">
        <v>21321.72</v>
      </c>
      <c r="C211" s="40">
        <v>21925.21</v>
      </c>
      <c r="D211" s="41">
        <v>21402.16</v>
      </c>
      <c r="E211" s="40">
        <v>21570.07</v>
      </c>
      <c r="F211" s="41">
        <v>21111.88</v>
      </c>
      <c r="G211" s="40">
        <v>21611.18</v>
      </c>
      <c r="H211" s="41">
        <v>20702.3</v>
      </c>
      <c r="I211" s="41">
        <v>20419.12</v>
      </c>
      <c r="J211" s="40">
        <v>21947.15</v>
      </c>
      <c r="K211" s="41">
        <v>21672.08</v>
      </c>
      <c r="L211" s="41">
        <v>21939.12</v>
      </c>
      <c r="M211" s="41">
        <v>21876.72</v>
      </c>
      <c r="N211" s="40">
        <f t="shared" si="3"/>
        <v>257498.71</v>
      </c>
    </row>
    <row r="212" spans="1:14" ht="12">
      <c r="A212" s="75"/>
      <c r="B212" s="41"/>
      <c r="C212" s="40"/>
      <c r="D212" s="41"/>
      <c r="E212" s="40"/>
      <c r="F212" s="41"/>
      <c r="G212" s="40"/>
      <c r="H212" s="41"/>
      <c r="J212" s="40"/>
      <c r="K212" s="41"/>
      <c r="L212" s="41"/>
      <c r="M212" s="41"/>
      <c r="N212" s="40"/>
    </row>
    <row r="213" spans="1:14" ht="12">
      <c r="A213" s="78" t="s">
        <v>194</v>
      </c>
      <c r="B213" s="41">
        <v>1190038.57342025</v>
      </c>
      <c r="C213" s="40">
        <v>1222653.8934202502</v>
      </c>
      <c r="D213" s="41">
        <v>1194385.8334202499</v>
      </c>
      <c r="E213" s="40">
        <v>1203460.37342025</v>
      </c>
      <c r="F213" s="41">
        <v>1178697.56342025</v>
      </c>
      <c r="G213" s="40">
        <v>1205682.38342025</v>
      </c>
      <c r="H213" s="41">
        <v>1156562.05342025</v>
      </c>
      <c r="I213" s="41">
        <v>1141257.58342025</v>
      </c>
      <c r="J213" s="40">
        <v>1223839.77342025</v>
      </c>
      <c r="K213" s="41">
        <v>1208973.5134202503</v>
      </c>
      <c r="L213" s="41">
        <v>1223405.71342025</v>
      </c>
      <c r="M213" s="41">
        <v>1220033.6934202502</v>
      </c>
      <c r="N213" s="40">
        <f t="shared" si="3"/>
        <v>14368990.951042999</v>
      </c>
    </row>
    <row r="214" spans="1:14" ht="12">
      <c r="A214" s="42"/>
      <c r="B214" s="41"/>
      <c r="C214" s="40"/>
      <c r="D214" s="41"/>
      <c r="E214" s="40"/>
      <c r="F214" s="41"/>
      <c r="G214" s="40"/>
      <c r="H214" s="41"/>
      <c r="J214" s="40"/>
      <c r="K214" s="41"/>
      <c r="L214" s="41"/>
      <c r="M214" s="41"/>
      <c r="N214" s="57"/>
    </row>
    <row r="215" spans="1:14" ht="12">
      <c r="A215" s="74" t="s">
        <v>195</v>
      </c>
      <c r="B215" s="41"/>
      <c r="C215" s="40"/>
      <c r="D215" s="41"/>
      <c r="E215" s="40"/>
      <c r="F215" s="41"/>
      <c r="G215" s="40"/>
      <c r="H215" s="41"/>
      <c r="J215" s="40"/>
      <c r="K215" s="41"/>
      <c r="L215" s="41"/>
      <c r="M215" s="41"/>
      <c r="N215" s="40"/>
    </row>
    <row r="216" spans="1:14" ht="12">
      <c r="A216" s="74" t="s">
        <v>67</v>
      </c>
      <c r="B216" s="41"/>
      <c r="C216" s="40"/>
      <c r="D216" s="41"/>
      <c r="E216" s="40"/>
      <c r="F216" s="41"/>
      <c r="G216" s="40"/>
      <c r="H216" s="41"/>
      <c r="J216" s="40"/>
      <c r="K216" s="41"/>
      <c r="L216" s="41"/>
      <c r="M216" s="41"/>
      <c r="N216" s="40"/>
    </row>
    <row r="217" spans="1:14" ht="12">
      <c r="A217" s="75" t="s">
        <v>196</v>
      </c>
      <c r="B217" s="41">
        <v>151138.033037</v>
      </c>
      <c r="C217" s="40">
        <v>158142.053037</v>
      </c>
      <c r="D217" s="41">
        <v>156277.35303699996</v>
      </c>
      <c r="E217" s="40">
        <v>158873.283037</v>
      </c>
      <c r="F217" s="41">
        <v>159212.81303699999</v>
      </c>
      <c r="G217" s="40">
        <v>166351.31303699999</v>
      </c>
      <c r="H217" s="41">
        <v>160939.923037</v>
      </c>
      <c r="I217" s="41">
        <v>153650.063037</v>
      </c>
      <c r="J217" s="40">
        <v>170153.03303700002</v>
      </c>
      <c r="K217" s="41">
        <v>166078.17303699997</v>
      </c>
      <c r="L217" s="41">
        <v>153715.173037</v>
      </c>
      <c r="M217" s="41">
        <v>163062.063037</v>
      </c>
      <c r="N217" s="40">
        <f aca="true" t="shared" si="4" ref="N217:N280">SUM(B217:M217)</f>
        <v>1917593.2764440002</v>
      </c>
    </row>
    <row r="218" spans="1:14" ht="12">
      <c r="A218" s="75"/>
      <c r="B218" s="41"/>
      <c r="C218" s="40"/>
      <c r="D218" s="41"/>
      <c r="E218" s="40"/>
      <c r="F218" s="41"/>
      <c r="G218" s="40"/>
      <c r="H218" s="41"/>
      <c r="J218" s="40"/>
      <c r="K218" s="41"/>
      <c r="L218" s="41"/>
      <c r="M218" s="41"/>
      <c r="N218" s="40"/>
    </row>
    <row r="219" spans="1:14" ht="12">
      <c r="A219" s="74" t="s">
        <v>62</v>
      </c>
      <c r="B219" s="41"/>
      <c r="C219" s="40"/>
      <c r="D219" s="41"/>
      <c r="E219" s="40"/>
      <c r="F219" s="41"/>
      <c r="G219" s="40"/>
      <c r="H219" s="41"/>
      <c r="J219" s="40"/>
      <c r="K219" s="41"/>
      <c r="L219" s="41"/>
      <c r="M219" s="41"/>
      <c r="N219" s="40"/>
    </row>
    <row r="220" spans="1:14" ht="12">
      <c r="A220" s="75" t="s">
        <v>197</v>
      </c>
      <c r="B220" s="41">
        <v>8824.7</v>
      </c>
      <c r="C220" s="40">
        <v>9233.66</v>
      </c>
      <c r="D220" s="41">
        <v>9124.78</v>
      </c>
      <c r="E220" s="40">
        <v>9276.35</v>
      </c>
      <c r="F220" s="41">
        <v>9296.18</v>
      </c>
      <c r="G220" s="40">
        <v>9712.98</v>
      </c>
      <c r="H220" s="41">
        <v>9397.02</v>
      </c>
      <c r="I220" s="41">
        <v>8971.38</v>
      </c>
      <c r="J220" s="40">
        <v>9934.96</v>
      </c>
      <c r="K220" s="41">
        <v>9697.03</v>
      </c>
      <c r="L220" s="41">
        <v>8975.18</v>
      </c>
      <c r="M220" s="41">
        <v>9520.93</v>
      </c>
      <c r="N220" s="40">
        <f t="shared" si="4"/>
        <v>111965.15</v>
      </c>
    </row>
    <row r="221" spans="1:14" ht="12">
      <c r="A221" s="75"/>
      <c r="B221" s="41"/>
      <c r="C221" s="40"/>
      <c r="D221" s="41"/>
      <c r="E221" s="40"/>
      <c r="F221" s="41"/>
      <c r="G221" s="40"/>
      <c r="H221" s="41"/>
      <c r="J221" s="40"/>
      <c r="K221" s="41"/>
      <c r="L221" s="41"/>
      <c r="M221" s="41"/>
      <c r="N221" s="40"/>
    </row>
    <row r="222" spans="1:14" ht="12">
      <c r="A222" s="78" t="s">
        <v>198</v>
      </c>
      <c r="B222" s="69">
        <v>159962.733037</v>
      </c>
      <c r="C222" s="40">
        <v>167375.713037</v>
      </c>
      <c r="D222" s="41">
        <v>165402.13303699996</v>
      </c>
      <c r="E222" s="40">
        <v>168149.633037</v>
      </c>
      <c r="F222" s="41">
        <v>168508.99303699998</v>
      </c>
      <c r="G222" s="40">
        <v>176064.293037</v>
      </c>
      <c r="H222" s="41">
        <v>170336.943037</v>
      </c>
      <c r="I222" s="41">
        <v>162621.44303700002</v>
      </c>
      <c r="J222" s="40">
        <v>180087.993037</v>
      </c>
      <c r="K222" s="41">
        <v>175775.20303699997</v>
      </c>
      <c r="L222" s="41">
        <v>162690.353037</v>
      </c>
      <c r="M222" s="41">
        <v>172582.993037</v>
      </c>
      <c r="N222" s="40">
        <f t="shared" si="4"/>
        <v>2029558.4264439999</v>
      </c>
    </row>
    <row r="223" spans="1:14" ht="12">
      <c r="A223" s="42"/>
      <c r="B223" s="41"/>
      <c r="C223" s="40"/>
      <c r="D223" s="41"/>
      <c r="E223" s="40"/>
      <c r="F223" s="41"/>
      <c r="G223" s="40"/>
      <c r="H223" s="41"/>
      <c r="J223" s="40"/>
      <c r="K223" s="41"/>
      <c r="L223" s="41"/>
      <c r="M223" s="41"/>
      <c r="N223" s="40"/>
    </row>
    <row r="224" spans="1:14" ht="12">
      <c r="A224" s="74" t="s">
        <v>199</v>
      </c>
      <c r="B224" s="41"/>
      <c r="C224" s="40"/>
      <c r="D224" s="41"/>
      <c r="E224" s="40"/>
      <c r="F224" s="41"/>
      <c r="G224" s="40"/>
      <c r="H224" s="41"/>
      <c r="J224" s="40"/>
      <c r="K224" s="41"/>
      <c r="L224" s="41"/>
      <c r="M224" s="41"/>
      <c r="N224" s="40"/>
    </row>
    <row r="225" spans="1:14" ht="12">
      <c r="A225" s="74" t="s">
        <v>67</v>
      </c>
      <c r="B225" s="41"/>
      <c r="C225" s="40"/>
      <c r="D225" s="41"/>
      <c r="E225" s="40"/>
      <c r="F225" s="41"/>
      <c r="G225" s="40"/>
      <c r="H225" s="41"/>
      <c r="J225" s="40"/>
      <c r="K225" s="41"/>
      <c r="L225" s="41"/>
      <c r="M225" s="41"/>
      <c r="N225" s="40"/>
    </row>
    <row r="226" spans="1:14" ht="12">
      <c r="A226" s="75" t="s">
        <v>200</v>
      </c>
      <c r="B226" s="41">
        <v>875924.13</v>
      </c>
      <c r="C226" s="40">
        <v>918119.12</v>
      </c>
      <c r="D226" s="41">
        <v>999102.6400000002</v>
      </c>
      <c r="E226" s="40">
        <v>915187.15</v>
      </c>
      <c r="F226" s="41">
        <v>959670.8599999995</v>
      </c>
      <c r="G226" s="40">
        <v>1294621.4300000004</v>
      </c>
      <c r="H226" s="41">
        <v>875607.6700000002</v>
      </c>
      <c r="I226" s="41">
        <v>857497.1199999998</v>
      </c>
      <c r="J226" s="40">
        <v>1057693.78</v>
      </c>
      <c r="K226" s="41">
        <v>944282.3299999995</v>
      </c>
      <c r="L226" s="41">
        <v>990315.66</v>
      </c>
      <c r="M226" s="41">
        <v>1101942.9900000002</v>
      </c>
      <c r="N226" s="40">
        <f t="shared" si="4"/>
        <v>11789964.88</v>
      </c>
    </row>
    <row r="227" spans="1:14" ht="12">
      <c r="A227" s="75"/>
      <c r="B227" s="41"/>
      <c r="C227" s="40"/>
      <c r="D227" s="41"/>
      <c r="E227" s="40"/>
      <c r="F227" s="41"/>
      <c r="G227" s="40"/>
      <c r="H227" s="41"/>
      <c r="J227" s="40"/>
      <c r="K227" s="41"/>
      <c r="L227" s="41"/>
      <c r="M227" s="41"/>
      <c r="N227" s="40"/>
    </row>
    <row r="228" spans="1:14" ht="12">
      <c r="A228" s="75" t="s">
        <v>202</v>
      </c>
      <c r="B228" s="41">
        <v>8613.73</v>
      </c>
      <c r="C228" s="40">
        <v>9088.07</v>
      </c>
      <c r="D228" s="41">
        <v>9998.45</v>
      </c>
      <c r="E228" s="40">
        <v>9055.11</v>
      </c>
      <c r="F228" s="41">
        <v>9555.17</v>
      </c>
      <c r="G228" s="40">
        <v>13320.54</v>
      </c>
      <c r="H228" s="41">
        <v>8610.17</v>
      </c>
      <c r="I228" s="41">
        <v>8423.5</v>
      </c>
      <c r="J228" s="40">
        <v>10640.18</v>
      </c>
      <c r="K228" s="41">
        <v>9382.18</v>
      </c>
      <c r="L228" s="41">
        <v>9899.67</v>
      </c>
      <c r="M228" s="41">
        <v>11154.53</v>
      </c>
      <c r="N228" s="40">
        <f t="shared" si="4"/>
        <v>117741.3</v>
      </c>
    </row>
    <row r="229" spans="1:14" ht="12">
      <c r="A229" s="75" t="s">
        <v>203</v>
      </c>
      <c r="B229" s="41">
        <v>28647.1</v>
      </c>
      <c r="C229" s="40">
        <v>30209.97</v>
      </c>
      <c r="D229" s="41">
        <v>33209.53</v>
      </c>
      <c r="E229" s="40">
        <v>30101.37</v>
      </c>
      <c r="F229" s="41">
        <v>31749.01</v>
      </c>
      <c r="G229" s="40">
        <v>44155.28</v>
      </c>
      <c r="H229" s="41">
        <v>28635.38</v>
      </c>
      <c r="I229" s="41">
        <v>28016.69</v>
      </c>
      <c r="J229" s="40">
        <v>35327.59</v>
      </c>
      <c r="K229" s="36">
        <v>31179.03</v>
      </c>
      <c r="L229" s="36">
        <v>32884.06</v>
      </c>
      <c r="M229" s="36">
        <v>37018.64</v>
      </c>
      <c r="N229" s="40">
        <f t="shared" si="4"/>
        <v>391133.6500000001</v>
      </c>
    </row>
    <row r="230" spans="1:14" ht="12">
      <c r="A230" s="75" t="s">
        <v>201</v>
      </c>
      <c r="B230" s="41">
        <v>6923.97</v>
      </c>
      <c r="C230" s="40">
        <v>7342.83</v>
      </c>
      <c r="D230" s="41">
        <v>8146.73</v>
      </c>
      <c r="E230" s="40">
        <v>7313.73</v>
      </c>
      <c r="F230" s="41">
        <v>7755.3</v>
      </c>
      <c r="G230" s="40">
        <v>11080.27</v>
      </c>
      <c r="H230" s="41">
        <v>6920.83</v>
      </c>
      <c r="I230" s="41">
        <v>6765.36</v>
      </c>
      <c r="J230" s="40">
        <v>8704.04</v>
      </c>
      <c r="K230" s="41">
        <v>7602.55</v>
      </c>
      <c r="L230" s="41">
        <v>8059.51</v>
      </c>
      <c r="M230" s="41">
        <v>9167.6</v>
      </c>
      <c r="N230" s="40">
        <f t="shared" si="4"/>
        <v>95782.72</v>
      </c>
    </row>
    <row r="231" spans="1:14" ht="12">
      <c r="A231" s="75" t="s">
        <v>204</v>
      </c>
      <c r="B231" s="41">
        <v>380.16</v>
      </c>
      <c r="C231" s="40">
        <v>404.3</v>
      </c>
      <c r="D231" s="41">
        <v>450.62</v>
      </c>
      <c r="E231" s="40">
        <v>402.62</v>
      </c>
      <c r="F231" s="41">
        <v>428.06</v>
      </c>
      <c r="G231" s="40">
        <v>619.66</v>
      </c>
      <c r="H231" s="41">
        <v>379.98</v>
      </c>
      <c r="I231" s="41">
        <v>371.28</v>
      </c>
      <c r="J231" s="40">
        <v>482.48</v>
      </c>
      <c r="K231" s="41">
        <v>419.26</v>
      </c>
      <c r="L231" s="41">
        <v>445.59</v>
      </c>
      <c r="M231" s="41">
        <v>509.45</v>
      </c>
      <c r="N231" s="40">
        <f t="shared" si="4"/>
        <v>5293.459999999999</v>
      </c>
    </row>
    <row r="232" spans="1:14" ht="12">
      <c r="A232" s="75" t="s">
        <v>205</v>
      </c>
      <c r="B232" s="41">
        <v>56638.52</v>
      </c>
      <c r="C232" s="40">
        <v>59274.6</v>
      </c>
      <c r="D232" s="41">
        <v>64333.96</v>
      </c>
      <c r="E232" s="40">
        <v>59091.43</v>
      </c>
      <c r="F232" s="41">
        <v>61870.51</v>
      </c>
      <c r="G232" s="40">
        <v>82796.19</v>
      </c>
      <c r="H232" s="41">
        <v>56618.75</v>
      </c>
      <c r="I232" s="41">
        <v>55461.01</v>
      </c>
      <c r="J232" s="40">
        <v>68020.68</v>
      </c>
      <c r="K232" s="41">
        <v>60909.12</v>
      </c>
      <c r="L232" s="41">
        <v>63785.01</v>
      </c>
      <c r="M232" s="41">
        <v>70758.81</v>
      </c>
      <c r="N232" s="40">
        <f t="shared" si="4"/>
        <v>759558.5899999999</v>
      </c>
    </row>
    <row r="233" spans="1:14" ht="12">
      <c r="A233" s="75" t="s">
        <v>206</v>
      </c>
      <c r="B233" s="41">
        <v>19103.61</v>
      </c>
      <c r="C233" s="40">
        <v>20182.97</v>
      </c>
      <c r="D233" s="41">
        <v>22254.54</v>
      </c>
      <c r="E233" s="40">
        <v>20107.97</v>
      </c>
      <c r="F233" s="41">
        <v>21245.87</v>
      </c>
      <c r="G233" s="40">
        <v>29813.97</v>
      </c>
      <c r="H233" s="41">
        <v>19095.52</v>
      </c>
      <c r="I233" s="41">
        <v>18677.57</v>
      </c>
      <c r="J233" s="40">
        <v>23707.99</v>
      </c>
      <c r="K233" s="41">
        <v>20852.23</v>
      </c>
      <c r="L233" s="41">
        <v>22029.77</v>
      </c>
      <c r="M233" s="41">
        <v>24885.22</v>
      </c>
      <c r="N233" s="40">
        <f t="shared" si="4"/>
        <v>261957.22999999998</v>
      </c>
    </row>
    <row r="234" spans="1:14" ht="12">
      <c r="A234" s="75" t="s">
        <v>207</v>
      </c>
      <c r="B234" s="41">
        <v>23871.71</v>
      </c>
      <c r="C234" s="40">
        <v>25109.92</v>
      </c>
      <c r="D234" s="41">
        <v>27486.39</v>
      </c>
      <c r="E234" s="40">
        <v>25023.88</v>
      </c>
      <c r="F234" s="41">
        <v>26329.26</v>
      </c>
      <c r="G234" s="40">
        <v>36158.4</v>
      </c>
      <c r="H234" s="41">
        <v>23862.42</v>
      </c>
      <c r="I234" s="41">
        <v>23356.12</v>
      </c>
      <c r="J234" s="40">
        <v>29180.6</v>
      </c>
      <c r="K234" s="41">
        <v>25877.68</v>
      </c>
      <c r="L234" s="41">
        <v>27228.53</v>
      </c>
      <c r="M234" s="41">
        <v>30504.24</v>
      </c>
      <c r="N234" s="40">
        <f t="shared" si="4"/>
        <v>323989.15</v>
      </c>
    </row>
    <row r="235" spans="1:14" ht="12">
      <c r="A235" s="75"/>
      <c r="B235" s="41"/>
      <c r="C235" s="40"/>
      <c r="D235" s="41"/>
      <c r="E235" s="40"/>
      <c r="F235" s="41"/>
      <c r="G235" s="40"/>
      <c r="H235" s="41"/>
      <c r="J235" s="40"/>
      <c r="K235" s="41"/>
      <c r="L235" s="41"/>
      <c r="M235" s="41"/>
      <c r="N235" s="40"/>
    </row>
    <row r="236" spans="1:14" ht="12">
      <c r="A236" s="74" t="s">
        <v>62</v>
      </c>
      <c r="B236" s="41"/>
      <c r="C236" s="40"/>
      <c r="D236" s="41"/>
      <c r="E236" s="40"/>
      <c r="F236" s="41"/>
      <c r="G236" s="40"/>
      <c r="H236" s="41"/>
      <c r="J236" s="40"/>
      <c r="K236" s="41"/>
      <c r="L236" s="41"/>
      <c r="M236" s="41"/>
      <c r="N236" s="40"/>
    </row>
    <row r="237" spans="1:14" ht="12">
      <c r="A237" s="75" t="s">
        <v>208</v>
      </c>
      <c r="B237" s="41">
        <v>686.23</v>
      </c>
      <c r="C237" s="40">
        <v>724.25</v>
      </c>
      <c r="D237" s="41">
        <v>797.22</v>
      </c>
      <c r="E237" s="40">
        <v>721.61</v>
      </c>
      <c r="F237" s="41">
        <v>761.69</v>
      </c>
      <c r="G237" s="40">
        <v>1063.52</v>
      </c>
      <c r="H237" s="41">
        <v>685.94</v>
      </c>
      <c r="I237" s="41">
        <v>671.04</v>
      </c>
      <c r="J237" s="40">
        <v>848.61</v>
      </c>
      <c r="K237" s="41">
        <v>747.82</v>
      </c>
      <c r="L237" s="41">
        <v>789.31</v>
      </c>
      <c r="M237" s="41">
        <v>889.89</v>
      </c>
      <c r="N237" s="40">
        <f t="shared" si="4"/>
        <v>9387.13</v>
      </c>
    </row>
    <row r="238" spans="1:14" ht="12">
      <c r="A238" s="75" t="s">
        <v>209</v>
      </c>
      <c r="B238" s="41">
        <v>480.03</v>
      </c>
      <c r="C238" s="40">
        <v>506.39</v>
      </c>
      <c r="D238" s="41">
        <v>556.99</v>
      </c>
      <c r="E238" s="40">
        <v>504.56</v>
      </c>
      <c r="F238" s="41">
        <v>532.35</v>
      </c>
      <c r="G238" s="40">
        <v>741.64</v>
      </c>
      <c r="H238" s="41">
        <v>479.83</v>
      </c>
      <c r="I238" s="41">
        <v>469.43</v>
      </c>
      <c r="J238" s="40">
        <v>592.68</v>
      </c>
      <c r="K238" s="41">
        <v>522.74</v>
      </c>
      <c r="L238" s="41">
        <v>551.5</v>
      </c>
      <c r="M238" s="41">
        <v>621.25</v>
      </c>
      <c r="N238" s="40">
        <f t="shared" si="4"/>
        <v>6559.389999999999</v>
      </c>
    </row>
    <row r="239" spans="1:14" ht="12">
      <c r="A239" s="75"/>
      <c r="B239" s="41"/>
      <c r="C239" s="40"/>
      <c r="D239" s="41"/>
      <c r="E239" s="40"/>
      <c r="F239" s="41"/>
      <c r="G239" s="40"/>
      <c r="H239" s="41"/>
      <c r="J239" s="40"/>
      <c r="K239" s="41"/>
      <c r="L239" s="41"/>
      <c r="M239" s="41"/>
      <c r="N239" s="40"/>
    </row>
    <row r="240" spans="1:14" ht="12">
      <c r="A240" s="75" t="s">
        <v>210</v>
      </c>
      <c r="B240" s="41">
        <v>7677.89</v>
      </c>
      <c r="C240" s="40">
        <v>8034.32</v>
      </c>
      <c r="D240" s="41">
        <v>8718.39</v>
      </c>
      <c r="E240" s="40">
        <v>8009.55</v>
      </c>
      <c r="F240" s="41">
        <v>8385.31</v>
      </c>
      <c r="G240" s="40">
        <v>11214.66</v>
      </c>
      <c r="H240" s="41">
        <v>7675.22</v>
      </c>
      <c r="I240" s="41">
        <v>7518.41</v>
      </c>
      <c r="J240" s="40">
        <v>9217.14</v>
      </c>
      <c r="K240" s="41">
        <v>8255.32</v>
      </c>
      <c r="L240" s="41">
        <v>8644.17</v>
      </c>
      <c r="M240" s="41">
        <v>9587.09</v>
      </c>
      <c r="N240" s="40">
        <f t="shared" si="4"/>
        <v>102937.46999999999</v>
      </c>
    </row>
    <row r="241" spans="1:14" ht="12">
      <c r="A241" s="75" t="s">
        <v>211</v>
      </c>
      <c r="B241" s="41">
        <v>4491.48</v>
      </c>
      <c r="C241" s="40">
        <v>4699.98</v>
      </c>
      <c r="D241" s="41">
        <v>5100.15</v>
      </c>
      <c r="E241" s="40">
        <v>4685.49</v>
      </c>
      <c r="F241" s="41">
        <v>4905.3</v>
      </c>
      <c r="G241" s="40">
        <v>6560.44</v>
      </c>
      <c r="H241" s="41">
        <v>4489.91</v>
      </c>
      <c r="I241" s="41">
        <v>4398.18</v>
      </c>
      <c r="J241" s="40">
        <v>5391.92</v>
      </c>
      <c r="K241" s="41">
        <v>4829.26</v>
      </c>
      <c r="L241" s="41">
        <v>5056.73</v>
      </c>
      <c r="M241" s="41">
        <v>5608.33</v>
      </c>
      <c r="N241" s="40">
        <f t="shared" si="4"/>
        <v>60217.17</v>
      </c>
    </row>
    <row r="242" spans="1:14" ht="12">
      <c r="A242" s="75" t="s">
        <v>212</v>
      </c>
      <c r="B242" s="41">
        <v>1904.39</v>
      </c>
      <c r="C242" s="40">
        <v>2012.86</v>
      </c>
      <c r="D242" s="41">
        <v>2221.04</v>
      </c>
      <c r="E242" s="40">
        <v>2005.32</v>
      </c>
      <c r="F242" s="41">
        <v>2119.67</v>
      </c>
      <c r="G242" s="40">
        <v>2980.72</v>
      </c>
      <c r="H242" s="41">
        <v>1903.57</v>
      </c>
      <c r="I242" s="41">
        <v>1861.79</v>
      </c>
      <c r="J242" s="40">
        <v>2366.89</v>
      </c>
      <c r="K242" s="41">
        <v>2080.11</v>
      </c>
      <c r="L242" s="41">
        <v>2198.45</v>
      </c>
      <c r="M242" s="41">
        <v>2485.41</v>
      </c>
      <c r="N242" s="40">
        <f t="shared" si="4"/>
        <v>26140.219999999998</v>
      </c>
    </row>
    <row r="243" spans="1:14" ht="12">
      <c r="A243" s="75" t="s">
        <v>213</v>
      </c>
      <c r="B243" s="41">
        <v>190.34</v>
      </c>
      <c r="C243" s="40">
        <v>200.49</v>
      </c>
      <c r="D243" s="41">
        <v>219.98</v>
      </c>
      <c r="E243" s="40">
        <v>199.79</v>
      </c>
      <c r="F243" s="41">
        <v>210.49</v>
      </c>
      <c r="G243" s="40">
        <v>291.09</v>
      </c>
      <c r="H243" s="41">
        <v>190.26</v>
      </c>
      <c r="I243" s="41">
        <v>186.18</v>
      </c>
      <c r="J243" s="40">
        <v>233.8</v>
      </c>
      <c r="K243" s="41">
        <v>206.79</v>
      </c>
      <c r="L243" s="41">
        <v>217.86</v>
      </c>
      <c r="M243" s="41">
        <v>244.73</v>
      </c>
      <c r="N243" s="40">
        <f t="shared" si="4"/>
        <v>2591.8</v>
      </c>
    </row>
    <row r="244" spans="1:14" ht="12">
      <c r="A244" s="75"/>
      <c r="B244" s="41"/>
      <c r="C244" s="40"/>
      <c r="D244" s="41"/>
      <c r="E244" s="40"/>
      <c r="F244" s="41"/>
      <c r="G244" s="40"/>
      <c r="H244" s="41"/>
      <c r="J244" s="40"/>
      <c r="K244" s="41"/>
      <c r="L244" s="41"/>
      <c r="M244" s="41"/>
      <c r="N244" s="40"/>
    </row>
    <row r="245" spans="1:14" ht="12">
      <c r="A245" s="78" t="s">
        <v>214</v>
      </c>
      <c r="B245" s="69">
        <v>1035533.2899999999</v>
      </c>
      <c r="C245" s="40">
        <v>1085910.0699999998</v>
      </c>
      <c r="D245" s="41">
        <v>1182596.6300000001</v>
      </c>
      <c r="E245" s="40">
        <v>1082409.5800000003</v>
      </c>
      <c r="F245" s="41">
        <v>1135518.8499999999</v>
      </c>
      <c r="G245" s="40">
        <v>1535417.81</v>
      </c>
      <c r="H245" s="41">
        <v>1035155.4500000001</v>
      </c>
      <c r="I245" s="41">
        <v>1013673.6799999999</v>
      </c>
      <c r="J245" s="40">
        <v>1252408.38</v>
      </c>
      <c r="K245" s="41">
        <v>1117146.42</v>
      </c>
      <c r="L245" s="41">
        <v>1172105.82</v>
      </c>
      <c r="M245" s="41">
        <v>1305378.1800000002</v>
      </c>
      <c r="N245" s="40">
        <f t="shared" si="4"/>
        <v>13953254.160000002</v>
      </c>
    </row>
    <row r="246" spans="1:14" ht="12">
      <c r="A246" s="42"/>
      <c r="B246" s="41"/>
      <c r="C246" s="40"/>
      <c r="D246" s="41"/>
      <c r="E246" s="40"/>
      <c r="F246" s="41"/>
      <c r="G246" s="40"/>
      <c r="H246" s="41"/>
      <c r="J246" s="40"/>
      <c r="K246" s="41"/>
      <c r="L246" s="41"/>
      <c r="M246" s="41"/>
      <c r="N246" s="40"/>
    </row>
    <row r="247" spans="1:14" ht="12">
      <c r="A247" s="74" t="s">
        <v>215</v>
      </c>
      <c r="B247" s="41"/>
      <c r="C247" s="40"/>
      <c r="D247" s="41"/>
      <c r="E247" s="40"/>
      <c r="F247" s="41"/>
      <c r="G247" s="40"/>
      <c r="H247" s="41"/>
      <c r="J247" s="40"/>
      <c r="K247" s="41"/>
      <c r="L247" s="41"/>
      <c r="M247" s="41"/>
      <c r="N247" s="40"/>
    </row>
    <row r="248" spans="1:14" ht="12">
      <c r="A248" s="74" t="s">
        <v>67</v>
      </c>
      <c r="B248" s="41"/>
      <c r="C248" s="40"/>
      <c r="D248" s="41"/>
      <c r="E248" s="40"/>
      <c r="F248" s="41"/>
      <c r="G248" s="40"/>
      <c r="H248" s="41"/>
      <c r="J248" s="40"/>
      <c r="K248" s="41"/>
      <c r="L248" s="41"/>
      <c r="M248" s="41"/>
      <c r="N248" s="40"/>
    </row>
    <row r="249" spans="1:14" ht="12">
      <c r="A249" s="75" t="s">
        <v>216</v>
      </c>
      <c r="B249" s="41">
        <v>149222.74636616666</v>
      </c>
      <c r="C249" s="40">
        <v>167159.3463661667</v>
      </c>
      <c r="D249" s="41">
        <v>174031.66636616664</v>
      </c>
      <c r="E249" s="40">
        <v>169486.02210415393</v>
      </c>
      <c r="F249" s="41">
        <v>164545.98636616667</v>
      </c>
      <c r="G249" s="40">
        <v>181493.76636616667</v>
      </c>
      <c r="H249" s="41">
        <v>170880.75636616666</v>
      </c>
      <c r="I249" s="41">
        <v>162652.2863661667</v>
      </c>
      <c r="J249" s="40">
        <v>179911.8163661667</v>
      </c>
      <c r="K249" s="41">
        <v>174341.03636616666</v>
      </c>
      <c r="L249" s="41">
        <v>158904.6063661667</v>
      </c>
      <c r="M249" s="41">
        <v>187685.24636616668</v>
      </c>
      <c r="N249" s="40">
        <f t="shared" si="4"/>
        <v>2040315.2821319872</v>
      </c>
    </row>
    <row r="250" spans="1:14" ht="12">
      <c r="A250" s="74"/>
      <c r="B250" s="41"/>
      <c r="C250" s="40"/>
      <c r="D250" s="41"/>
      <c r="E250" s="40"/>
      <c r="F250" s="41"/>
      <c r="G250" s="40"/>
      <c r="H250" s="41"/>
      <c r="J250" s="40"/>
      <c r="K250" s="41"/>
      <c r="L250" s="41"/>
      <c r="M250" s="41"/>
      <c r="N250" s="40"/>
    </row>
    <row r="251" spans="1:14" ht="12">
      <c r="A251" s="75" t="s">
        <v>217</v>
      </c>
      <c r="B251" s="41">
        <v>28069.1</v>
      </c>
      <c r="C251" s="40">
        <v>31443.01</v>
      </c>
      <c r="D251" s="41">
        <v>32735.7</v>
      </c>
      <c r="E251" s="40">
        <v>31880.658032328134</v>
      </c>
      <c r="F251" s="41">
        <v>30951.43</v>
      </c>
      <c r="G251" s="40">
        <v>33189.85</v>
      </c>
      <c r="H251" s="41">
        <v>32143.01</v>
      </c>
      <c r="I251" s="41">
        <v>30595.22</v>
      </c>
      <c r="J251" s="40">
        <v>33841.77</v>
      </c>
      <c r="K251" s="41">
        <v>32793.89</v>
      </c>
      <c r="L251" s="41">
        <v>29890.27</v>
      </c>
      <c r="M251" s="41">
        <v>35303.97</v>
      </c>
      <c r="N251" s="40">
        <f t="shared" si="4"/>
        <v>382837.8780323282</v>
      </c>
    </row>
    <row r="252" spans="1:14" ht="12">
      <c r="A252" s="75"/>
      <c r="B252" s="41"/>
      <c r="C252" s="40"/>
      <c r="D252" s="41"/>
      <c r="E252" s="40"/>
      <c r="F252" s="41"/>
      <c r="G252" s="40"/>
      <c r="H252" s="41"/>
      <c r="J252" s="40"/>
      <c r="K252" s="41"/>
      <c r="L252" s="41"/>
      <c r="M252" s="41"/>
      <c r="N252" s="40"/>
    </row>
    <row r="253" spans="1:14" ht="12">
      <c r="A253" s="74" t="s">
        <v>62</v>
      </c>
      <c r="B253" s="41"/>
      <c r="C253" s="40"/>
      <c r="D253" s="41"/>
      <c r="E253" s="40"/>
      <c r="F253" s="41"/>
      <c r="G253" s="40"/>
      <c r="H253" s="41"/>
      <c r="J253" s="40"/>
      <c r="K253" s="41"/>
      <c r="L253" s="41"/>
      <c r="M253" s="41"/>
      <c r="N253" s="40"/>
    </row>
    <row r="254" spans="1:14" ht="12">
      <c r="A254" s="75" t="s">
        <v>218</v>
      </c>
      <c r="B254" s="41">
        <v>19433.26</v>
      </c>
      <c r="C254" s="40">
        <v>21769.14</v>
      </c>
      <c r="D254" s="41">
        <v>22664.13</v>
      </c>
      <c r="E254" s="40">
        <v>22072.146229684655</v>
      </c>
      <c r="F254" s="41">
        <v>21428.81</v>
      </c>
      <c r="G254" s="40">
        <v>23691.87</v>
      </c>
      <c r="H254" s="41">
        <v>22253.78</v>
      </c>
      <c r="I254" s="41">
        <v>21182.19</v>
      </c>
      <c r="J254" s="40">
        <v>23429.9</v>
      </c>
      <c r="K254" s="41">
        <v>22704.41</v>
      </c>
      <c r="L254" s="41">
        <v>20694.13</v>
      </c>
      <c r="M254" s="41">
        <v>24442.23</v>
      </c>
      <c r="N254" s="40">
        <f t="shared" si="4"/>
        <v>265765.9962296846</v>
      </c>
    </row>
    <row r="255" spans="1:14" ht="12">
      <c r="A255" s="75"/>
      <c r="B255" s="41"/>
      <c r="C255" s="40"/>
      <c r="D255" s="41"/>
      <c r="E255" s="40"/>
      <c r="F255" s="41"/>
      <c r="G255" s="40"/>
      <c r="H255" s="41"/>
      <c r="J255" s="40"/>
      <c r="K255" s="41"/>
      <c r="L255" s="41"/>
      <c r="M255" s="41"/>
      <c r="N255" s="40"/>
    </row>
    <row r="256" spans="1:14" ht="12">
      <c r="A256" s="78" t="s">
        <v>219</v>
      </c>
      <c r="B256" s="41">
        <v>196725.10636616667</v>
      </c>
      <c r="C256" s="40">
        <v>220371.49636616668</v>
      </c>
      <c r="D256" s="41">
        <v>229431.49636616666</v>
      </c>
      <c r="E256" s="40">
        <v>223438.8263661667</v>
      </c>
      <c r="F256" s="41">
        <v>216926.22636616667</v>
      </c>
      <c r="G256" s="40">
        <v>238375.48636616667</v>
      </c>
      <c r="H256" s="41">
        <v>225277.54636616667</v>
      </c>
      <c r="I256" s="41">
        <v>214429.6963661667</v>
      </c>
      <c r="J256" s="40">
        <v>237183.48636616667</v>
      </c>
      <c r="K256" s="41">
        <v>229839.33636616668</v>
      </c>
      <c r="L256" s="41">
        <v>209489.0063661667</v>
      </c>
      <c r="M256" s="41">
        <v>247431.4463661667</v>
      </c>
      <c r="N256" s="40">
        <f t="shared" si="4"/>
        <v>2688919.1563940006</v>
      </c>
    </row>
    <row r="257" spans="1:14" ht="12">
      <c r="A257" s="42"/>
      <c r="B257" s="41"/>
      <c r="C257" s="40"/>
      <c r="D257" s="41"/>
      <c r="E257" s="40"/>
      <c r="F257" s="41"/>
      <c r="G257" s="40"/>
      <c r="H257" s="41"/>
      <c r="J257" s="40"/>
      <c r="K257" s="41"/>
      <c r="L257" s="41"/>
      <c r="M257" s="41"/>
      <c r="N257" s="40"/>
    </row>
    <row r="258" spans="1:14" ht="12">
      <c r="A258" s="74" t="s">
        <v>220</v>
      </c>
      <c r="B258" s="41"/>
      <c r="C258" s="40"/>
      <c r="D258" s="41"/>
      <c r="E258" s="40"/>
      <c r="F258" s="41"/>
      <c r="G258" s="40"/>
      <c r="H258" s="41"/>
      <c r="J258" s="40"/>
      <c r="K258" s="41"/>
      <c r="L258" s="41"/>
      <c r="M258" s="41"/>
      <c r="N258" s="40"/>
    </row>
    <row r="259" spans="1:14" ht="12">
      <c r="A259" s="74" t="s">
        <v>67</v>
      </c>
      <c r="B259" s="41"/>
      <c r="C259" s="40"/>
      <c r="D259" s="41"/>
      <c r="E259" s="40"/>
      <c r="F259" s="41"/>
      <c r="G259" s="40"/>
      <c r="H259" s="41"/>
      <c r="J259" s="40"/>
      <c r="K259" s="41"/>
      <c r="L259" s="41"/>
      <c r="M259" s="41"/>
      <c r="N259" s="40"/>
    </row>
    <row r="260" spans="1:14" ht="12">
      <c r="A260" s="75" t="s">
        <v>221</v>
      </c>
      <c r="B260" s="41">
        <v>175775.69207066664</v>
      </c>
      <c r="C260" s="40">
        <v>179843.42207066665</v>
      </c>
      <c r="D260" s="41">
        <v>189931.06207066664</v>
      </c>
      <c r="E260" s="40">
        <v>169080.6220706667</v>
      </c>
      <c r="F260" s="41">
        <v>166739.90207066663</v>
      </c>
      <c r="G260" s="40">
        <v>190471.89207066668</v>
      </c>
      <c r="H260" s="41">
        <v>167614.83207066666</v>
      </c>
      <c r="I260" s="41">
        <v>159675.53207066664</v>
      </c>
      <c r="J260" s="40">
        <v>184856.85207066665</v>
      </c>
      <c r="K260" s="41">
        <v>182442.22207066664</v>
      </c>
      <c r="L260" s="41">
        <v>181794.20207066665</v>
      </c>
      <c r="M260" s="41">
        <v>193418.6920706666</v>
      </c>
      <c r="N260" s="40">
        <f t="shared" si="4"/>
        <v>2141644.9248479996</v>
      </c>
    </row>
    <row r="261" spans="1:14" ht="12">
      <c r="A261" s="75"/>
      <c r="B261" s="41"/>
      <c r="C261" s="40"/>
      <c r="D261" s="41"/>
      <c r="E261" s="40"/>
      <c r="F261" s="41"/>
      <c r="G261" s="40"/>
      <c r="H261" s="41"/>
      <c r="J261" s="40"/>
      <c r="K261" s="41"/>
      <c r="L261" s="41"/>
      <c r="M261" s="41"/>
      <c r="N261" s="40"/>
    </row>
    <row r="262" spans="1:14" ht="12">
      <c r="A262" s="74" t="s">
        <v>62</v>
      </c>
      <c r="B262" s="41"/>
      <c r="C262" s="40"/>
      <c r="D262" s="41"/>
      <c r="E262" s="40"/>
      <c r="F262" s="41"/>
      <c r="G262" s="40"/>
      <c r="H262" s="41"/>
      <c r="J262" s="40"/>
      <c r="K262" s="41"/>
      <c r="L262" s="41"/>
      <c r="M262" s="41"/>
      <c r="N262" s="40"/>
    </row>
    <row r="263" spans="1:14" ht="12">
      <c r="A263" s="75" t="s">
        <v>63</v>
      </c>
      <c r="B263" s="41">
        <v>59.7</v>
      </c>
      <c r="C263" s="40">
        <v>61.08</v>
      </c>
      <c r="D263" s="41">
        <v>250.48</v>
      </c>
      <c r="E263" s="40">
        <v>57.43</v>
      </c>
      <c r="F263" s="41">
        <v>56.63</v>
      </c>
      <c r="G263" s="40">
        <v>64.69</v>
      </c>
      <c r="H263" s="41">
        <v>56.93</v>
      </c>
      <c r="I263" s="41">
        <v>54.23</v>
      </c>
      <c r="J263" s="40">
        <v>62.79</v>
      </c>
      <c r="K263" s="41">
        <v>61.97</v>
      </c>
      <c r="L263" s="41">
        <v>61.75</v>
      </c>
      <c r="M263" s="41">
        <v>65.7</v>
      </c>
      <c r="N263" s="40">
        <f t="shared" si="4"/>
        <v>913.38</v>
      </c>
    </row>
    <row r="264" spans="1:14" ht="12">
      <c r="A264" s="75"/>
      <c r="B264" s="41"/>
      <c r="C264" s="40"/>
      <c r="D264" s="41"/>
      <c r="E264" s="40"/>
      <c r="F264" s="41"/>
      <c r="G264" s="40"/>
      <c r="H264" s="41"/>
      <c r="J264" s="40"/>
      <c r="K264" s="41"/>
      <c r="L264" s="41"/>
      <c r="M264" s="41"/>
      <c r="N264" s="40"/>
    </row>
    <row r="265" spans="1:14" ht="12">
      <c r="A265" s="78" t="s">
        <v>222</v>
      </c>
      <c r="B265" s="69">
        <v>175835.39207066665</v>
      </c>
      <c r="C265" s="40">
        <v>179904.50207066664</v>
      </c>
      <c r="D265" s="41">
        <v>190181.54207066665</v>
      </c>
      <c r="E265" s="40">
        <v>169138.0520706667</v>
      </c>
      <c r="F265" s="41">
        <v>166796.53207066664</v>
      </c>
      <c r="G265" s="40">
        <v>190536.5820706667</v>
      </c>
      <c r="H265" s="41">
        <v>167671.76207066665</v>
      </c>
      <c r="I265" s="41">
        <v>159729.76207066665</v>
      </c>
      <c r="J265" s="40">
        <v>184919.64207066665</v>
      </c>
      <c r="K265" s="41">
        <v>182504.19207066664</v>
      </c>
      <c r="L265" s="41">
        <v>181855.95207066665</v>
      </c>
      <c r="M265" s="41">
        <v>193484.39207066662</v>
      </c>
      <c r="N265" s="40">
        <f t="shared" si="4"/>
        <v>2142558.3048479995</v>
      </c>
    </row>
    <row r="266" spans="1:14" ht="12">
      <c r="A266" s="42"/>
      <c r="B266" s="41"/>
      <c r="C266" s="40"/>
      <c r="D266" s="41"/>
      <c r="E266" s="40"/>
      <c r="F266" s="41"/>
      <c r="G266" s="40"/>
      <c r="H266" s="41"/>
      <c r="J266" s="40"/>
      <c r="K266" s="41"/>
      <c r="L266" s="41"/>
      <c r="M266" s="41"/>
      <c r="N266" s="40"/>
    </row>
    <row r="267" spans="1:14" ht="12">
      <c r="A267" s="74" t="s">
        <v>223</v>
      </c>
      <c r="B267" s="41"/>
      <c r="C267" s="40"/>
      <c r="D267" s="41"/>
      <c r="E267" s="40"/>
      <c r="F267" s="41"/>
      <c r="G267" s="40"/>
      <c r="H267" s="41"/>
      <c r="J267" s="40"/>
      <c r="K267" s="41"/>
      <c r="L267" s="41"/>
      <c r="M267" s="41"/>
      <c r="N267" s="40"/>
    </row>
    <row r="268" spans="1:14" ht="12">
      <c r="A268" s="74" t="s">
        <v>101</v>
      </c>
      <c r="B268" s="41"/>
      <c r="C268" s="40"/>
      <c r="D268" s="41"/>
      <c r="E268" s="40"/>
      <c r="F268" s="41"/>
      <c r="G268" s="40"/>
      <c r="H268" s="41"/>
      <c r="J268" s="40"/>
      <c r="K268" s="41"/>
      <c r="L268" s="41"/>
      <c r="M268" s="41"/>
      <c r="N268" s="40"/>
    </row>
    <row r="269" spans="1:14" ht="12">
      <c r="A269" s="75" t="s">
        <v>246</v>
      </c>
      <c r="B269" s="41">
        <v>10995.33</v>
      </c>
      <c r="C269" s="40">
        <v>10995.33</v>
      </c>
      <c r="D269" s="41">
        <v>10995.33</v>
      </c>
      <c r="E269" s="40">
        <v>10995.33</v>
      </c>
      <c r="F269" s="41">
        <v>10995.33</v>
      </c>
      <c r="G269" s="40">
        <v>10995.33</v>
      </c>
      <c r="H269" s="41">
        <v>10995.33</v>
      </c>
      <c r="I269" s="41">
        <v>10995.33</v>
      </c>
      <c r="J269" s="40">
        <v>10995.33</v>
      </c>
      <c r="K269" s="41">
        <v>10995.33</v>
      </c>
      <c r="L269" s="41">
        <v>10995.33</v>
      </c>
      <c r="M269" s="41">
        <v>10995.33</v>
      </c>
      <c r="N269" s="40">
        <f t="shared" si="4"/>
        <v>131943.96</v>
      </c>
    </row>
    <row r="270" spans="1:14" ht="12">
      <c r="A270" s="75" t="s">
        <v>224</v>
      </c>
      <c r="B270" s="41">
        <v>5324.45</v>
      </c>
      <c r="C270" s="40">
        <v>5324.45</v>
      </c>
      <c r="D270" s="41">
        <v>5324.45</v>
      </c>
      <c r="E270" s="40">
        <v>5324.45</v>
      </c>
      <c r="F270" s="41">
        <v>5324.45</v>
      </c>
      <c r="G270" s="40">
        <v>5324.45</v>
      </c>
      <c r="H270" s="41">
        <v>5324.45</v>
      </c>
      <c r="I270" s="41">
        <v>5324.45</v>
      </c>
      <c r="J270" s="40">
        <v>5324.45</v>
      </c>
      <c r="K270" s="41">
        <v>5324.45</v>
      </c>
      <c r="L270" s="41">
        <v>5324.45</v>
      </c>
      <c r="M270" s="41">
        <v>5324.45</v>
      </c>
      <c r="N270" s="40">
        <f t="shared" si="4"/>
        <v>63893.39999999999</v>
      </c>
    </row>
    <row r="271" spans="1:14" ht="12">
      <c r="A271" s="75" t="s">
        <v>247</v>
      </c>
      <c r="B271" s="41">
        <v>752.46</v>
      </c>
      <c r="C271" s="40">
        <v>752.46</v>
      </c>
      <c r="D271" s="41">
        <v>752.46</v>
      </c>
      <c r="E271" s="40">
        <v>752.46</v>
      </c>
      <c r="F271" s="41">
        <v>752.46</v>
      </c>
      <c r="G271" s="40">
        <v>752.46</v>
      </c>
      <c r="H271" s="41">
        <v>752.46</v>
      </c>
      <c r="I271" s="41">
        <v>752.46</v>
      </c>
      <c r="J271" s="40">
        <v>752.46</v>
      </c>
      <c r="K271" s="41">
        <v>752.46</v>
      </c>
      <c r="L271" s="41">
        <v>752.46</v>
      </c>
      <c r="M271" s="41">
        <v>752.46</v>
      </c>
      <c r="N271" s="40">
        <f t="shared" si="4"/>
        <v>9029.52</v>
      </c>
    </row>
    <row r="272" spans="1:14" ht="12">
      <c r="A272" s="75"/>
      <c r="B272" s="41"/>
      <c r="C272" s="40"/>
      <c r="D272" s="41"/>
      <c r="E272" s="40"/>
      <c r="F272" s="41"/>
      <c r="G272" s="40"/>
      <c r="H272" s="41"/>
      <c r="J272" s="40"/>
      <c r="K272" s="41"/>
      <c r="L272" s="41"/>
      <c r="M272" s="41"/>
      <c r="N272" s="40"/>
    </row>
    <row r="273" spans="1:14" ht="12">
      <c r="A273" s="74" t="s">
        <v>67</v>
      </c>
      <c r="B273" s="41"/>
      <c r="C273" s="40"/>
      <c r="D273" s="41"/>
      <c r="E273" s="40"/>
      <c r="F273" s="41"/>
      <c r="G273" s="40"/>
      <c r="H273" s="41"/>
      <c r="J273" s="40"/>
      <c r="K273" s="41"/>
      <c r="L273" s="41"/>
      <c r="M273" s="41"/>
      <c r="N273" s="40"/>
    </row>
    <row r="274" spans="1:14" ht="12">
      <c r="A274" s="75" t="s">
        <v>225</v>
      </c>
      <c r="B274" s="41">
        <v>6219389.96</v>
      </c>
      <c r="C274" s="40">
        <v>6600393.690000002</v>
      </c>
      <c r="D274" s="41">
        <v>6430024.7</v>
      </c>
      <c r="E274" s="40">
        <v>6000567.310000002</v>
      </c>
      <c r="F274" s="41">
        <v>5896380.19</v>
      </c>
      <c r="G274" s="40">
        <v>7068543.029999998</v>
      </c>
      <c r="H274" s="41">
        <v>5603929.559999996</v>
      </c>
      <c r="I274" s="41">
        <v>5463644.82</v>
      </c>
      <c r="J274" s="40">
        <v>6598286.110000002</v>
      </c>
      <c r="K274" s="41">
        <v>6199807.78</v>
      </c>
      <c r="L274" s="41">
        <v>6568452.550000002</v>
      </c>
      <c r="M274" s="41">
        <v>6839652.760000002</v>
      </c>
      <c r="N274" s="40">
        <f t="shared" si="4"/>
        <v>75489072.46000001</v>
      </c>
    </row>
    <row r="275" spans="1:14" ht="12">
      <c r="A275" s="75"/>
      <c r="B275" s="41"/>
      <c r="C275" s="40"/>
      <c r="D275" s="41"/>
      <c r="E275" s="40"/>
      <c r="F275" s="41"/>
      <c r="G275" s="40"/>
      <c r="H275" s="41"/>
      <c r="J275" s="40"/>
      <c r="K275" s="41"/>
      <c r="L275" s="41"/>
      <c r="M275" s="41"/>
      <c r="N275" s="40"/>
    </row>
    <row r="276" spans="1:14" ht="12">
      <c r="A276" s="75" t="s">
        <v>226</v>
      </c>
      <c r="B276" s="41">
        <v>3529865.37</v>
      </c>
      <c r="C276" s="40">
        <v>3748241.98</v>
      </c>
      <c r="D276" s="41">
        <v>3650593.05</v>
      </c>
      <c r="E276" s="40">
        <v>3404580.68</v>
      </c>
      <c r="F276" s="41">
        <v>3345467.35</v>
      </c>
      <c r="G276" s="40">
        <v>4015692.4</v>
      </c>
      <c r="H276" s="41">
        <v>3179537.74</v>
      </c>
      <c r="I276" s="41">
        <v>3099943.49</v>
      </c>
      <c r="J276" s="40">
        <v>3743712.26</v>
      </c>
      <c r="K276" s="41">
        <v>3517625.03</v>
      </c>
      <c r="L276" s="41">
        <v>3728600.4</v>
      </c>
      <c r="M276" s="41">
        <v>3885376.01</v>
      </c>
      <c r="N276" s="40">
        <f t="shared" si="4"/>
        <v>42849235.76</v>
      </c>
    </row>
    <row r="277" spans="1:14" ht="12">
      <c r="A277" s="75" t="s">
        <v>227</v>
      </c>
      <c r="B277" s="41">
        <v>1503931.89</v>
      </c>
      <c r="C277" s="40">
        <v>1595161.7</v>
      </c>
      <c r="D277" s="41">
        <v>1554367.53</v>
      </c>
      <c r="E277" s="40">
        <v>1451478.24</v>
      </c>
      <c r="F277" s="41">
        <v>1426276.39</v>
      </c>
      <c r="G277" s="40">
        <v>1707627.74</v>
      </c>
      <c r="H277" s="41">
        <v>1355535.46</v>
      </c>
      <c r="I277" s="41">
        <v>1321601.96</v>
      </c>
      <c r="J277" s="40">
        <v>1596060.54</v>
      </c>
      <c r="K277" s="41">
        <v>1499672.54</v>
      </c>
      <c r="L277" s="41">
        <v>1588077.22</v>
      </c>
      <c r="M277" s="41">
        <v>1652451.32</v>
      </c>
      <c r="N277" s="40">
        <f t="shared" si="4"/>
        <v>18252242.529999997</v>
      </c>
    </row>
    <row r="278" spans="1:14" ht="12">
      <c r="A278" s="75"/>
      <c r="B278" s="41"/>
      <c r="C278" s="40"/>
      <c r="D278" s="41"/>
      <c r="E278" s="40"/>
      <c r="F278" s="41"/>
      <c r="G278" s="40"/>
      <c r="H278" s="41"/>
      <c r="J278" s="40"/>
      <c r="K278" s="41"/>
      <c r="L278" s="41"/>
      <c r="M278" s="41"/>
      <c r="N278" s="40"/>
    </row>
    <row r="279" spans="1:14" ht="12">
      <c r="A279" s="74" t="s">
        <v>62</v>
      </c>
      <c r="B279" s="41"/>
      <c r="C279" s="40"/>
      <c r="D279" s="41"/>
      <c r="E279" s="40"/>
      <c r="F279" s="41"/>
      <c r="G279" s="40"/>
      <c r="H279" s="41"/>
      <c r="J279" s="40"/>
      <c r="K279" s="41"/>
      <c r="L279" s="41"/>
      <c r="M279" s="41"/>
      <c r="N279" s="40"/>
    </row>
    <row r="280" spans="1:14" ht="12">
      <c r="A280" s="75" t="s">
        <v>63</v>
      </c>
      <c r="B280" s="41">
        <v>12081.95</v>
      </c>
      <c r="C280" s="40">
        <v>12820.27</v>
      </c>
      <c r="D280" s="41">
        <v>12490.13</v>
      </c>
      <c r="E280" s="40">
        <v>11657.79</v>
      </c>
      <c r="F280" s="41">
        <v>11455.38</v>
      </c>
      <c r="G280" s="40">
        <v>13728.21</v>
      </c>
      <c r="H280" s="41">
        <v>10887.21</v>
      </c>
      <c r="I280" s="41">
        <v>10614.67</v>
      </c>
      <c r="J280" s="40">
        <v>12819.03</v>
      </c>
      <c r="K280" s="41">
        <v>12044.88</v>
      </c>
      <c r="L280" s="41">
        <v>12759.52</v>
      </c>
      <c r="M280" s="41">
        <v>13283.91</v>
      </c>
      <c r="N280" s="40">
        <f t="shared" si="4"/>
        <v>146642.95</v>
      </c>
    </row>
    <row r="281" spans="1:14" ht="12">
      <c r="A281" s="75" t="s">
        <v>228</v>
      </c>
      <c r="B281" s="41">
        <v>83110.02</v>
      </c>
      <c r="C281" s="40">
        <v>88300.57</v>
      </c>
      <c r="D281" s="41">
        <v>85979.57</v>
      </c>
      <c r="E281" s="40">
        <v>80135.24</v>
      </c>
      <c r="F281" s="41">
        <v>78743.86</v>
      </c>
      <c r="G281" s="40">
        <v>94637.7</v>
      </c>
      <c r="H281" s="41">
        <v>74838.29</v>
      </c>
      <c r="I281" s="41">
        <v>72964.85</v>
      </c>
      <c r="J281" s="40">
        <v>88117.54</v>
      </c>
      <c r="K281" s="41">
        <v>82796.01</v>
      </c>
      <c r="L281" s="41">
        <v>87803.44</v>
      </c>
      <c r="M281" s="41">
        <v>91560.08</v>
      </c>
      <c r="N281" s="40">
        <f aca="true" t="shared" si="5" ref="N281:N302">SUM(B281:M281)</f>
        <v>1008987.17</v>
      </c>
    </row>
    <row r="282" spans="1:14" ht="12">
      <c r="A282" s="75" t="s">
        <v>229</v>
      </c>
      <c r="B282" s="41">
        <v>229433.19</v>
      </c>
      <c r="C282" s="40">
        <v>243757.45</v>
      </c>
      <c r="D282" s="41">
        <v>237352.24</v>
      </c>
      <c r="E282" s="40">
        <v>221223.45</v>
      </c>
      <c r="F282" s="41">
        <v>217382.37</v>
      </c>
      <c r="G282" s="40">
        <v>261247.82</v>
      </c>
      <c r="H282" s="41">
        <v>206600.57</v>
      </c>
      <c r="I282" s="41">
        <v>201428.68</v>
      </c>
      <c r="J282" s="40">
        <v>243259.6</v>
      </c>
      <c r="K282" s="41">
        <v>228568.86</v>
      </c>
      <c r="L282" s="41">
        <v>242388.46</v>
      </c>
      <c r="M282" s="41">
        <v>252752.67</v>
      </c>
      <c r="N282" s="40">
        <f t="shared" si="5"/>
        <v>2785395.3600000003</v>
      </c>
    </row>
    <row r="283" spans="1:14" ht="12">
      <c r="A283" s="75" t="s">
        <v>230</v>
      </c>
      <c r="B283" s="41">
        <v>12444.35</v>
      </c>
      <c r="C283" s="40">
        <v>13138.33</v>
      </c>
      <c r="D283" s="41">
        <v>12828.01</v>
      </c>
      <c r="E283" s="40">
        <v>12041.42</v>
      </c>
      <c r="F283" s="41">
        <v>11832.35</v>
      </c>
      <c r="G283" s="40">
        <v>14019.05</v>
      </c>
      <c r="H283" s="41">
        <v>11245.48</v>
      </c>
      <c r="I283" s="41">
        <v>10963.97</v>
      </c>
      <c r="J283" s="40">
        <v>13240.87</v>
      </c>
      <c r="K283" s="41">
        <v>12441.24</v>
      </c>
      <c r="L283" s="41">
        <v>13122.87</v>
      </c>
      <c r="M283" s="41">
        <v>13574.12</v>
      </c>
      <c r="N283" s="40">
        <f t="shared" si="5"/>
        <v>150892.06</v>
      </c>
    </row>
    <row r="284" spans="1:14" ht="12">
      <c r="A284" s="75" t="s">
        <v>64</v>
      </c>
      <c r="B284" s="41">
        <v>94529.59</v>
      </c>
      <c r="C284" s="40">
        <v>100408.71</v>
      </c>
      <c r="D284" s="41">
        <v>97779.81</v>
      </c>
      <c r="E284" s="40">
        <v>91158.64</v>
      </c>
      <c r="F284" s="41">
        <v>89575.87</v>
      </c>
      <c r="G284" s="40">
        <v>107596.41</v>
      </c>
      <c r="H284" s="41">
        <v>85133.05</v>
      </c>
      <c r="I284" s="41">
        <v>83001.9</v>
      </c>
      <c r="J284" s="40">
        <v>100238.99</v>
      </c>
      <c r="K284" s="41">
        <v>94185.44</v>
      </c>
      <c r="L284" s="41">
        <v>99860.74</v>
      </c>
      <c r="M284" s="41">
        <v>104100.62</v>
      </c>
      <c r="N284" s="40">
        <f t="shared" si="5"/>
        <v>1147569.77</v>
      </c>
    </row>
    <row r="285" spans="1:14" ht="12">
      <c r="A285" s="75" t="s">
        <v>231</v>
      </c>
      <c r="B285" s="41">
        <v>410546.14</v>
      </c>
      <c r="C285" s="40">
        <v>434987.81</v>
      </c>
      <c r="D285" s="41">
        <v>424058.51</v>
      </c>
      <c r="E285" s="40">
        <v>396463.36</v>
      </c>
      <c r="F285" s="41">
        <v>389579.62</v>
      </c>
      <c r="G285" s="40">
        <v>465310.29</v>
      </c>
      <c r="H285" s="41">
        <v>370257.12</v>
      </c>
      <c r="I285" s="41">
        <v>360988.37</v>
      </c>
      <c r="J285" s="40">
        <v>435955.23</v>
      </c>
      <c r="K285" s="41">
        <v>409627.37</v>
      </c>
      <c r="L285" s="41">
        <v>433381.62</v>
      </c>
      <c r="M285" s="41">
        <v>450336.46</v>
      </c>
      <c r="N285" s="40">
        <f t="shared" si="5"/>
        <v>4981491.9</v>
      </c>
    </row>
    <row r="286" spans="1:14" ht="12">
      <c r="A286" s="75"/>
      <c r="B286" s="41"/>
      <c r="C286" s="40"/>
      <c r="D286" s="41"/>
      <c r="E286" s="40"/>
      <c r="F286" s="41"/>
      <c r="G286" s="40"/>
      <c r="H286" s="41"/>
      <c r="J286" s="40"/>
      <c r="K286" s="41"/>
      <c r="L286" s="41"/>
      <c r="M286" s="41"/>
      <c r="N286" s="40"/>
    </row>
    <row r="287" spans="1:14" ht="12">
      <c r="A287" s="78" t="s">
        <v>232</v>
      </c>
      <c r="B287" s="69">
        <v>12112404.7</v>
      </c>
      <c r="C287" s="40">
        <v>12854282.750000002</v>
      </c>
      <c r="D287" s="41">
        <v>12522545.790000001</v>
      </c>
      <c r="E287" s="40">
        <v>11686378.370000001</v>
      </c>
      <c r="F287" s="41">
        <v>11483765.62</v>
      </c>
      <c r="G287" s="40">
        <v>13765474.889999999</v>
      </c>
      <c r="H287" s="41">
        <v>10915036.719999997</v>
      </c>
      <c r="I287" s="41">
        <v>10642224.950000001</v>
      </c>
      <c r="J287" s="40">
        <v>12848762.41</v>
      </c>
      <c r="K287" s="41">
        <v>12073841.389999999</v>
      </c>
      <c r="L287" s="41">
        <v>12791519.06</v>
      </c>
      <c r="M287" s="41">
        <v>13320160.190000001</v>
      </c>
      <c r="N287" s="40">
        <f t="shared" si="5"/>
        <v>147016396.84</v>
      </c>
    </row>
    <row r="288" spans="1:14" ht="12">
      <c r="A288" s="42"/>
      <c r="B288" s="41"/>
      <c r="C288" s="40"/>
      <c r="D288" s="41"/>
      <c r="E288" s="40"/>
      <c r="F288" s="41"/>
      <c r="G288" s="40"/>
      <c r="H288" s="41"/>
      <c r="J288" s="40"/>
      <c r="K288" s="41"/>
      <c r="L288" s="41"/>
      <c r="M288" s="41"/>
      <c r="N288" s="40"/>
    </row>
    <row r="289" spans="1:14" ht="12">
      <c r="A289" s="74" t="s">
        <v>233</v>
      </c>
      <c r="B289" s="41"/>
      <c r="C289" s="40"/>
      <c r="D289" s="41"/>
      <c r="E289" s="40"/>
      <c r="F289" s="41"/>
      <c r="G289" s="40"/>
      <c r="H289" s="41"/>
      <c r="J289" s="40"/>
      <c r="K289" s="41"/>
      <c r="L289" s="41"/>
      <c r="M289" s="41"/>
      <c r="N289" s="40"/>
    </row>
    <row r="290" spans="1:14" ht="12">
      <c r="A290" s="74" t="s">
        <v>67</v>
      </c>
      <c r="B290" s="41"/>
      <c r="C290" s="40"/>
      <c r="D290" s="41"/>
      <c r="E290" s="40"/>
      <c r="F290" s="41"/>
      <c r="G290" s="40"/>
      <c r="H290" s="41"/>
      <c r="J290" s="40"/>
      <c r="K290" s="41"/>
      <c r="L290" s="41"/>
      <c r="M290" s="41"/>
      <c r="N290" s="40"/>
    </row>
    <row r="291" spans="1:14" ht="12">
      <c r="A291" s="75" t="s">
        <v>234</v>
      </c>
      <c r="B291" s="41">
        <v>233701.32109599994</v>
      </c>
      <c r="C291" s="40">
        <v>252778.13109600008</v>
      </c>
      <c r="D291" s="41">
        <v>299660.2110960001</v>
      </c>
      <c r="E291" s="40">
        <v>251866.141096</v>
      </c>
      <c r="F291" s="41">
        <v>240098.04109600003</v>
      </c>
      <c r="G291" s="40">
        <v>260660.82109600015</v>
      </c>
      <c r="H291" s="41">
        <v>239817.44109600002</v>
      </c>
      <c r="I291" s="41">
        <v>239193.86109600007</v>
      </c>
      <c r="J291" s="40">
        <v>255336.23109599994</v>
      </c>
      <c r="K291" s="41">
        <v>246595.491096</v>
      </c>
      <c r="L291" s="41">
        <v>243438.53109600002</v>
      </c>
      <c r="M291" s="41">
        <v>255717.101096</v>
      </c>
      <c r="N291" s="40">
        <f t="shared" si="5"/>
        <v>3018863.3231520006</v>
      </c>
    </row>
    <row r="292" spans="1:14" ht="12">
      <c r="A292" s="75"/>
      <c r="B292" s="41"/>
      <c r="C292" s="40"/>
      <c r="D292" s="41"/>
      <c r="E292" s="40"/>
      <c r="F292" s="41"/>
      <c r="G292" s="40"/>
      <c r="H292" s="41"/>
      <c r="J292" s="40"/>
      <c r="K292" s="41"/>
      <c r="L292" s="41"/>
      <c r="M292" s="41"/>
      <c r="N292" s="40"/>
    </row>
    <row r="293" spans="1:14" ht="12">
      <c r="A293" s="75" t="s">
        <v>235</v>
      </c>
      <c r="B293" s="41">
        <v>81312.32</v>
      </c>
      <c r="C293" s="40">
        <v>87949.76</v>
      </c>
      <c r="D293" s="41">
        <v>103201.84</v>
      </c>
      <c r="E293" s="40">
        <v>87632.46</v>
      </c>
      <c r="F293" s="41">
        <v>83537.94</v>
      </c>
      <c r="G293" s="40">
        <v>90692.41</v>
      </c>
      <c r="H293" s="41">
        <v>83440.32</v>
      </c>
      <c r="I293" s="41">
        <v>83223.36</v>
      </c>
      <c r="J293" s="40">
        <v>88839.82</v>
      </c>
      <c r="K293" s="41">
        <v>85798.62</v>
      </c>
      <c r="L293" s="41">
        <v>84700.21</v>
      </c>
      <c r="M293" s="41">
        <v>88972.33</v>
      </c>
      <c r="N293" s="40">
        <f t="shared" si="5"/>
        <v>1049301.39</v>
      </c>
    </row>
    <row r="294" spans="1:14" ht="12">
      <c r="A294" s="75"/>
      <c r="B294" s="41"/>
      <c r="C294" s="40"/>
      <c r="D294" s="41"/>
      <c r="E294" s="40"/>
      <c r="F294" s="41"/>
      <c r="G294" s="40"/>
      <c r="H294" s="41"/>
      <c r="J294" s="40"/>
      <c r="K294" s="41"/>
      <c r="L294" s="41"/>
      <c r="M294" s="41"/>
      <c r="N294" s="40"/>
    </row>
    <row r="295" spans="1:14" ht="12">
      <c r="A295" s="75" t="s">
        <v>236</v>
      </c>
      <c r="B295" s="41">
        <v>1185.84</v>
      </c>
      <c r="C295" s="40">
        <v>1282.63</v>
      </c>
      <c r="D295" s="41">
        <v>1514.31</v>
      </c>
      <c r="E295" s="40">
        <v>1278.01</v>
      </c>
      <c r="F295" s="41">
        <v>1218.29</v>
      </c>
      <c r="G295" s="40">
        <v>1322.63</v>
      </c>
      <c r="H295" s="41">
        <v>1216.87</v>
      </c>
      <c r="I295" s="41">
        <v>1213.71</v>
      </c>
      <c r="J295" s="40">
        <v>1295.62</v>
      </c>
      <c r="K295" s="41">
        <v>1251.26</v>
      </c>
      <c r="L295" s="41">
        <v>1235.24</v>
      </c>
      <c r="M295" s="41">
        <v>1297.55</v>
      </c>
      <c r="N295" s="40">
        <f t="shared" si="5"/>
        <v>15311.96</v>
      </c>
    </row>
    <row r="296" spans="1:14" ht="12">
      <c r="A296" s="75" t="s">
        <v>237</v>
      </c>
      <c r="B296" s="41">
        <v>4064.38</v>
      </c>
      <c r="C296" s="40">
        <v>4396.15</v>
      </c>
      <c r="D296" s="41">
        <v>5174.7</v>
      </c>
      <c r="E296" s="40">
        <v>4380.29</v>
      </c>
      <c r="F296" s="41">
        <v>4175.62</v>
      </c>
      <c r="G296" s="40">
        <v>4533.24</v>
      </c>
      <c r="H296" s="41">
        <v>4170.74</v>
      </c>
      <c r="I296" s="41">
        <v>4159.9</v>
      </c>
      <c r="J296" s="40">
        <v>4440.64</v>
      </c>
      <c r="K296" s="41">
        <v>4288.62</v>
      </c>
      <c r="L296" s="41">
        <v>4233.72</v>
      </c>
      <c r="M296" s="41">
        <v>4447.26</v>
      </c>
      <c r="N296" s="40">
        <f t="shared" si="5"/>
        <v>52465.26</v>
      </c>
    </row>
    <row r="297" spans="1:14" ht="12">
      <c r="A297" s="75" t="s">
        <v>238</v>
      </c>
      <c r="B297" s="41">
        <v>1406.59</v>
      </c>
      <c r="C297" s="40">
        <v>1521.41</v>
      </c>
      <c r="D297" s="41">
        <v>1802.15</v>
      </c>
      <c r="E297" s="40">
        <v>1515.92</v>
      </c>
      <c r="F297" s="41">
        <v>1445.09</v>
      </c>
      <c r="G297" s="40">
        <v>1568.85</v>
      </c>
      <c r="H297" s="41">
        <v>1443.4</v>
      </c>
      <c r="I297" s="41">
        <v>1439.65</v>
      </c>
      <c r="J297" s="40">
        <v>1536.8</v>
      </c>
      <c r="K297" s="41">
        <v>1484.2</v>
      </c>
      <c r="L297" s="41">
        <v>1465.19</v>
      </c>
      <c r="M297" s="41">
        <v>1539.1</v>
      </c>
      <c r="N297" s="40">
        <f t="shared" si="5"/>
        <v>18168.35</v>
      </c>
    </row>
    <row r="298" spans="1:14" ht="12">
      <c r="A298" s="75"/>
      <c r="B298" s="41"/>
      <c r="C298" s="40"/>
      <c r="D298" s="41"/>
      <c r="E298" s="40"/>
      <c r="F298" s="41"/>
      <c r="G298" s="40"/>
      <c r="H298" s="41"/>
      <c r="J298" s="40"/>
      <c r="K298" s="41"/>
      <c r="L298" s="41"/>
      <c r="M298" s="41"/>
      <c r="N298" s="40"/>
    </row>
    <row r="299" spans="1:14" ht="12">
      <c r="A299" s="74" t="s">
        <v>62</v>
      </c>
      <c r="B299" s="41"/>
      <c r="C299" s="40"/>
      <c r="D299" s="41"/>
      <c r="E299" s="40"/>
      <c r="F299" s="41"/>
      <c r="G299" s="40"/>
      <c r="H299" s="41"/>
      <c r="J299" s="40"/>
      <c r="K299" s="41"/>
      <c r="L299" s="41"/>
      <c r="M299" s="41"/>
      <c r="N299" s="40"/>
    </row>
    <row r="300" spans="1:14" ht="12">
      <c r="A300" s="75" t="s">
        <v>239</v>
      </c>
      <c r="B300" s="41">
        <v>28440.47</v>
      </c>
      <c r="C300" s="40">
        <v>30762.04</v>
      </c>
      <c r="D300" s="41">
        <v>36445.68</v>
      </c>
      <c r="E300" s="40">
        <v>30651.05</v>
      </c>
      <c r="F300" s="41">
        <v>29218.92</v>
      </c>
      <c r="G300" s="40">
        <v>31721.33</v>
      </c>
      <c r="H300" s="41">
        <v>29184.78</v>
      </c>
      <c r="I300" s="41">
        <v>29108.89</v>
      </c>
      <c r="J300" s="40">
        <v>31073.35</v>
      </c>
      <c r="K300" s="41">
        <v>30009.64</v>
      </c>
      <c r="L300" s="41">
        <v>29625.45</v>
      </c>
      <c r="M300" s="41">
        <v>31119.7</v>
      </c>
      <c r="N300" s="40">
        <f t="shared" si="5"/>
        <v>367361.3</v>
      </c>
    </row>
    <row r="301" spans="1:14" ht="12">
      <c r="A301" s="75"/>
      <c r="B301" s="41"/>
      <c r="C301" s="40"/>
      <c r="D301" s="41"/>
      <c r="E301" s="40"/>
      <c r="F301" s="41"/>
      <c r="G301" s="40"/>
      <c r="H301" s="41"/>
      <c r="J301" s="40"/>
      <c r="K301" s="41"/>
      <c r="L301" s="41"/>
      <c r="M301" s="41"/>
      <c r="N301" s="40"/>
    </row>
    <row r="302" spans="1:14" ht="12">
      <c r="A302" s="78" t="s">
        <v>240</v>
      </c>
      <c r="B302" s="69">
        <v>350110.921096</v>
      </c>
      <c r="C302" s="40">
        <v>378690.1210960001</v>
      </c>
      <c r="D302" s="41">
        <v>447798.89109600015</v>
      </c>
      <c r="E302" s="40">
        <v>377323.87109599996</v>
      </c>
      <c r="F302" s="41">
        <v>359693.90109600005</v>
      </c>
      <c r="G302" s="40">
        <v>390499.28109600017</v>
      </c>
      <c r="H302" s="41">
        <v>359273.551096</v>
      </c>
      <c r="I302" s="41">
        <v>358339.37109600013</v>
      </c>
      <c r="J302" s="40">
        <v>382522.4610959999</v>
      </c>
      <c r="K302" s="41">
        <v>369427.83109600004</v>
      </c>
      <c r="L302" s="41">
        <v>364698.341096</v>
      </c>
      <c r="M302" s="41">
        <v>383093.041096</v>
      </c>
      <c r="N302" s="40">
        <f t="shared" si="5"/>
        <v>4521471.583152</v>
      </c>
    </row>
    <row r="303" spans="1:14" ht="12">
      <c r="A303" s="42"/>
      <c r="D303" s="41"/>
      <c r="E303" s="40"/>
      <c r="F303" s="41"/>
      <c r="G303" s="40"/>
      <c r="H303" s="41"/>
      <c r="K303" s="41"/>
      <c r="L303" s="41"/>
      <c r="M303" s="41"/>
      <c r="N303" s="40"/>
    </row>
    <row r="304" spans="4:14" ht="12">
      <c r="D304" s="41"/>
      <c r="E304" s="40"/>
      <c r="F304" s="41"/>
      <c r="G304" s="40"/>
      <c r="H304" s="41"/>
      <c r="K304" s="41"/>
      <c r="L304" s="41"/>
      <c r="M304" s="41"/>
      <c r="N304" s="40"/>
    </row>
    <row r="305" spans="4:15" ht="12">
      <c r="D305" s="41"/>
      <c r="E305" s="40"/>
      <c r="F305" s="41"/>
      <c r="G305" s="40"/>
      <c r="H305" s="41"/>
      <c r="K305" s="41"/>
      <c r="L305" s="41"/>
      <c r="M305" s="41"/>
      <c r="N305" s="57"/>
      <c r="O305" s="40"/>
    </row>
    <row r="306" ht="12">
      <c r="N306" s="40"/>
    </row>
    <row r="307" ht="12">
      <c r="N307" s="40"/>
    </row>
    <row r="308" ht="12">
      <c r="N308" s="58">
        <f>SUM(N5:N306)/2</f>
        <v>1137222344.1427011</v>
      </c>
    </row>
    <row r="309" ht="12">
      <c r="N309" s="40"/>
    </row>
    <row r="310" ht="12">
      <c r="N310" s="40"/>
    </row>
    <row r="311" ht="12">
      <c r="N311" s="40"/>
    </row>
    <row r="312" ht="12">
      <c r="N312" s="40"/>
    </row>
  </sheetData>
  <sheetProtection/>
  <printOptions/>
  <pageMargins left="0.25" right="0" top="1" bottom="0" header="0.5" footer="0.5"/>
  <pageSetup horizontalDpi="600" verticalDpi="600" orientation="landscape" paperSize="5" scale="83" r:id="rId1"/>
  <headerFooter alignWithMargins="0">
    <oddHeader>&amp;C&amp;"Arial,Bold"&amp;9NEVADA DEPARTMENT OF TAXATION
CONSOLIDATED TAX DISTRIBUTION
FISCAL YEAR 2012-13</oddHeader>
  </headerFooter>
  <rowBreaks count="7" manualBreakCount="7">
    <brk id="23" max="255" man="1"/>
    <brk id="58" max="255" man="1"/>
    <brk id="94" max="255" man="1"/>
    <brk id="138" max="255" man="1"/>
    <brk id="173" max="255" man="1"/>
    <brk id="214" max="255" man="1"/>
    <brk id="25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13" width="14.00390625" style="0" bestFit="1" customWidth="1"/>
    <col min="14" max="14" width="15.00390625" style="0" bestFit="1" customWidth="1"/>
  </cols>
  <sheetData>
    <row r="2" s="44" customFormat="1" ht="18">
      <c r="A2" s="43" t="s">
        <v>260</v>
      </c>
    </row>
    <row r="3" s="44" customFormat="1" ht="12.75"/>
    <row r="4" s="44" customFormat="1" ht="12.75"/>
    <row r="5" spans="1:14" s="46" customFormat="1" ht="12">
      <c r="A5" s="45" t="s">
        <v>60</v>
      </c>
      <c r="B5" s="45" t="s">
        <v>26</v>
      </c>
      <c r="C5" s="45" t="s">
        <v>27</v>
      </c>
      <c r="D5" s="45" t="s">
        <v>28</v>
      </c>
      <c r="E5" s="45" t="s">
        <v>29</v>
      </c>
      <c r="F5" s="45" t="s">
        <v>30</v>
      </c>
      <c r="G5" s="45" t="s">
        <v>31</v>
      </c>
      <c r="H5" s="45" t="s">
        <v>32</v>
      </c>
      <c r="I5" s="45" t="s">
        <v>33</v>
      </c>
      <c r="J5" s="45" t="s">
        <v>34</v>
      </c>
      <c r="K5" s="45" t="s">
        <v>35</v>
      </c>
      <c r="L5" s="45" t="s">
        <v>36</v>
      </c>
      <c r="M5" s="45" t="s">
        <v>37</v>
      </c>
      <c r="N5" s="45" t="s">
        <v>8</v>
      </c>
    </row>
    <row r="7" ht="12.75">
      <c r="A7" s="74" t="s">
        <v>72</v>
      </c>
    </row>
    <row r="8" ht="12.75">
      <c r="A8" s="74" t="s">
        <v>73</v>
      </c>
    </row>
    <row r="9" spans="1:14" ht="12.75">
      <c r="A9" s="75" t="s">
        <v>74</v>
      </c>
      <c r="B9" s="1">
        <v>862.17</v>
      </c>
      <c r="C9" s="1">
        <v>862.17</v>
      </c>
      <c r="D9" s="1">
        <v>862.17</v>
      </c>
      <c r="E9" s="1">
        <v>862.17</v>
      </c>
      <c r="F9" s="1">
        <v>862.17</v>
      </c>
      <c r="G9" s="1">
        <v>862.17</v>
      </c>
      <c r="H9" s="1">
        <v>862.17</v>
      </c>
      <c r="I9" s="1">
        <v>862.17</v>
      </c>
      <c r="J9" s="1">
        <v>862.17</v>
      </c>
      <c r="K9" s="1">
        <v>862.17</v>
      </c>
      <c r="L9" s="1">
        <v>862.17</v>
      </c>
      <c r="M9" s="1">
        <v>862.17</v>
      </c>
      <c r="N9" s="1">
        <f>SUM(B9:M9)</f>
        <v>10346.039999999999</v>
      </c>
    </row>
    <row r="10" spans="1:14" ht="12.75">
      <c r="A10" s="74" t="s">
        <v>67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75" t="s">
        <v>75</v>
      </c>
      <c r="B11" s="1">
        <v>21963926.257892568</v>
      </c>
      <c r="C11" s="1">
        <v>22661439.917892545</v>
      </c>
      <c r="D11" s="1">
        <v>24667631.65789259</v>
      </c>
      <c r="E11" s="1">
        <v>22983663.907892585</v>
      </c>
      <c r="F11" s="1">
        <v>22782381.877892595</v>
      </c>
      <c r="G11" s="1">
        <v>28182279.56789259</v>
      </c>
      <c r="H11" s="1">
        <v>22063103.157892577</v>
      </c>
      <c r="I11" s="1">
        <v>21288568.81789258</v>
      </c>
      <c r="J11" s="1">
        <v>27135450.857892573</v>
      </c>
      <c r="K11" s="1">
        <v>23434801.137892593</v>
      </c>
      <c r="L11" s="1">
        <v>24643420.247892562</v>
      </c>
      <c r="M11" s="1">
        <v>26674859.73789258</v>
      </c>
      <c r="N11" s="1">
        <f aca="true" t="shared" si="0" ref="N11:N40">SUM(B11:M11)</f>
        <v>288481527.14471096</v>
      </c>
    </row>
    <row r="12" spans="1:14" ht="12.75">
      <c r="A12" s="7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75" t="s">
        <v>76</v>
      </c>
      <c r="B13" s="1">
        <v>672214.54</v>
      </c>
      <c r="C13" s="1">
        <v>693574.08</v>
      </c>
      <c r="D13" s="1">
        <v>757435.59</v>
      </c>
      <c r="E13" s="1">
        <v>704132.89</v>
      </c>
      <c r="F13" s="1">
        <v>697761.7</v>
      </c>
      <c r="G13" s="1">
        <v>868684.88</v>
      </c>
      <c r="H13" s="1">
        <v>675249.89</v>
      </c>
      <c r="I13" s="1">
        <v>651544.96</v>
      </c>
      <c r="J13" s="1">
        <v>834227.04</v>
      </c>
      <c r="K13" s="1">
        <v>718412.75</v>
      </c>
      <c r="L13" s="1">
        <v>756669.22</v>
      </c>
      <c r="M13" s="1">
        <v>820970.46</v>
      </c>
      <c r="N13" s="1">
        <f t="shared" si="0"/>
        <v>8850878</v>
      </c>
    </row>
    <row r="14" spans="1:14" ht="12.75">
      <c r="A14" s="75" t="s">
        <v>77</v>
      </c>
      <c r="B14" s="1">
        <v>6174891.02</v>
      </c>
      <c r="C14" s="1">
        <v>6370980.33</v>
      </c>
      <c r="D14" s="1">
        <v>6933298.69</v>
      </c>
      <c r="E14" s="1">
        <v>6461088.8</v>
      </c>
      <c r="F14" s="1">
        <v>6404646.28</v>
      </c>
      <c r="G14" s="1">
        <v>7918858.86</v>
      </c>
      <c r="H14" s="1">
        <v>6202773.4</v>
      </c>
      <c r="I14" s="1">
        <v>5985022.48</v>
      </c>
      <c r="J14" s="1">
        <v>7626224.78</v>
      </c>
      <c r="K14" s="1">
        <v>6587594.46</v>
      </c>
      <c r="L14" s="1">
        <v>6926509.45</v>
      </c>
      <c r="M14" s="1">
        <v>7496155.65</v>
      </c>
      <c r="N14" s="1">
        <f t="shared" si="0"/>
        <v>81088044.2</v>
      </c>
    </row>
    <row r="15" spans="1:14" ht="12.75">
      <c r="A15" s="75" t="s">
        <v>78</v>
      </c>
      <c r="B15" s="1">
        <v>17753176.36</v>
      </c>
      <c r="C15" s="1">
        <v>18316802.77</v>
      </c>
      <c r="D15" s="1">
        <v>19904043.29</v>
      </c>
      <c r="E15" s="1">
        <v>18567527.4</v>
      </c>
      <c r="F15" s="1">
        <v>18407775.74</v>
      </c>
      <c r="G15" s="1">
        <v>22693516.42</v>
      </c>
      <c r="H15" s="1">
        <v>17833339.86</v>
      </c>
      <c r="I15" s="1">
        <v>17207293.11</v>
      </c>
      <c r="J15" s="1">
        <v>21881131.51</v>
      </c>
      <c r="K15" s="1">
        <v>18925581.8</v>
      </c>
      <c r="L15" s="1">
        <v>19884827.39</v>
      </c>
      <c r="M15" s="1">
        <v>21497121.44</v>
      </c>
      <c r="N15" s="1">
        <f t="shared" si="0"/>
        <v>232872137.08999997</v>
      </c>
    </row>
    <row r="16" spans="1:14" ht="12.75">
      <c r="A16" s="75" t="s">
        <v>79</v>
      </c>
      <c r="B16" s="1">
        <v>557364.53</v>
      </c>
      <c r="C16" s="1">
        <v>1010071.18</v>
      </c>
      <c r="D16" s="1">
        <v>627285.92</v>
      </c>
      <c r="E16" s="1">
        <v>583617.6</v>
      </c>
      <c r="F16" s="1">
        <v>578397.99</v>
      </c>
      <c r="G16" s="1">
        <v>718427.09</v>
      </c>
      <c r="H16" s="1">
        <v>559881.28</v>
      </c>
      <c r="I16" s="1">
        <v>540226.42</v>
      </c>
      <c r="J16" s="1">
        <v>690579.76</v>
      </c>
      <c r="K16" s="1">
        <v>595316.4</v>
      </c>
      <c r="L16" s="1">
        <v>626658.08</v>
      </c>
      <c r="M16" s="1">
        <v>679336.97</v>
      </c>
      <c r="N16" s="1">
        <f t="shared" si="0"/>
        <v>7767163.22</v>
      </c>
    </row>
    <row r="17" spans="1:14" ht="12.75">
      <c r="A17" s="75" t="s">
        <v>80</v>
      </c>
      <c r="B17" s="1">
        <v>3004130.36</v>
      </c>
      <c r="C17" s="1">
        <v>3099520.74</v>
      </c>
      <c r="D17" s="1">
        <v>3371321.41</v>
      </c>
      <c r="E17" s="1">
        <v>3142857.51</v>
      </c>
      <c r="F17" s="1">
        <v>3115549.58</v>
      </c>
      <c r="G17" s="1">
        <v>3848153.66</v>
      </c>
      <c r="H17" s="1">
        <v>3017695.35</v>
      </c>
      <c r="I17" s="1">
        <v>2911757.91</v>
      </c>
      <c r="J17" s="1">
        <v>3707526.18</v>
      </c>
      <c r="K17" s="1">
        <v>3204063.3</v>
      </c>
      <c r="L17" s="1">
        <v>3368036.64</v>
      </c>
      <c r="M17" s="1">
        <v>3643642.02</v>
      </c>
      <c r="N17" s="1">
        <f t="shared" si="0"/>
        <v>39434254.660000004</v>
      </c>
    </row>
    <row r="18" spans="1:14" ht="12.7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75" t="s">
        <v>81</v>
      </c>
      <c r="B19" s="1">
        <v>42761.94</v>
      </c>
      <c r="C19" s="1">
        <v>44119.21</v>
      </c>
      <c r="D19" s="1">
        <v>47873.32</v>
      </c>
      <c r="E19" s="1">
        <v>44703.57</v>
      </c>
      <c r="F19" s="1">
        <v>44324.7</v>
      </c>
      <c r="G19" s="1">
        <v>54488.98</v>
      </c>
      <c r="H19" s="1">
        <v>42955.03</v>
      </c>
      <c r="I19" s="1">
        <v>41447.08</v>
      </c>
      <c r="J19" s="1">
        <v>52600.08</v>
      </c>
      <c r="K19" s="1">
        <v>45552.75</v>
      </c>
      <c r="L19" s="1">
        <v>47827.75</v>
      </c>
      <c r="M19" s="1">
        <v>51651.55</v>
      </c>
      <c r="N19" s="1">
        <f t="shared" si="0"/>
        <v>560305.9600000001</v>
      </c>
    </row>
    <row r="20" spans="1:14" ht="12.75">
      <c r="A20" s="75" t="s">
        <v>82</v>
      </c>
      <c r="B20" s="1">
        <v>245523.06</v>
      </c>
      <c r="C20" s="1">
        <v>253325.09</v>
      </c>
      <c r="D20" s="1">
        <v>276766.08</v>
      </c>
      <c r="E20" s="1">
        <v>257214.46</v>
      </c>
      <c r="F20" s="1">
        <v>254877.49</v>
      </c>
      <c r="G20" s="1">
        <v>317572.71</v>
      </c>
      <c r="H20" s="1">
        <v>246631.71</v>
      </c>
      <c r="I20" s="1">
        <v>237973.6</v>
      </c>
      <c r="J20" s="1">
        <v>304873.24</v>
      </c>
      <c r="K20" s="1">
        <v>262452.36</v>
      </c>
      <c r="L20" s="1">
        <v>276484.97</v>
      </c>
      <c r="M20" s="1">
        <v>300070.89</v>
      </c>
      <c r="N20" s="1">
        <f t="shared" si="0"/>
        <v>3233765.6599999997</v>
      </c>
    </row>
    <row r="21" spans="1:14" ht="12.75">
      <c r="A21" s="75" t="s">
        <v>83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/>
    </row>
    <row r="22" spans="1:14" ht="12.75">
      <c r="A22" s="75" t="s">
        <v>84</v>
      </c>
      <c r="B22" s="1">
        <v>480597.24</v>
      </c>
      <c r="C22" s="1">
        <v>495846.45</v>
      </c>
      <c r="D22" s="1">
        <v>536999.61</v>
      </c>
      <c r="E22" s="1">
        <v>502119.79</v>
      </c>
      <c r="F22" s="1">
        <v>497950.66</v>
      </c>
      <c r="G22" s="1">
        <v>609798.08</v>
      </c>
      <c r="H22" s="1">
        <v>482767.35</v>
      </c>
      <c r="I22" s="1">
        <v>465819.6</v>
      </c>
      <c r="J22" s="1">
        <v>589590.11</v>
      </c>
      <c r="K22" s="1">
        <v>511464.14</v>
      </c>
      <c r="L22" s="1">
        <v>536498.12</v>
      </c>
      <c r="M22" s="1">
        <v>578575.08</v>
      </c>
      <c r="N22" s="1">
        <f t="shared" si="0"/>
        <v>6288026.23</v>
      </c>
    </row>
    <row r="23" spans="1:14" ht="12.75">
      <c r="A23" s="75" t="s">
        <v>85</v>
      </c>
      <c r="B23" s="1">
        <v>57522.25</v>
      </c>
      <c r="C23" s="1">
        <v>59349.1</v>
      </c>
      <c r="D23" s="1">
        <v>64623.84</v>
      </c>
      <c r="E23" s="1">
        <v>60198.83</v>
      </c>
      <c r="F23" s="1">
        <v>59669.91</v>
      </c>
      <c r="G23" s="1">
        <v>73859.38</v>
      </c>
      <c r="H23" s="1">
        <v>57781.99</v>
      </c>
      <c r="I23" s="1">
        <v>55753.53</v>
      </c>
      <c r="J23" s="1">
        <v>71097.51</v>
      </c>
      <c r="K23" s="1">
        <v>61384.29</v>
      </c>
      <c r="L23" s="1">
        <v>64560.22</v>
      </c>
      <c r="M23" s="1">
        <v>69898.29</v>
      </c>
      <c r="N23" s="1">
        <f t="shared" si="0"/>
        <v>755699.1400000001</v>
      </c>
    </row>
    <row r="24" spans="1:14" ht="12.75">
      <c r="A24" s="75" t="s">
        <v>86</v>
      </c>
      <c r="B24" s="1">
        <v>4643430.35</v>
      </c>
      <c r="C24" s="1">
        <v>4790981.94</v>
      </c>
      <c r="D24" s="1">
        <v>5233597.67</v>
      </c>
      <c r="E24" s="1">
        <v>4864338.37</v>
      </c>
      <c r="F24" s="1">
        <v>4820201.38</v>
      </c>
      <c r="G24" s="1">
        <v>6004287.27</v>
      </c>
      <c r="H24" s="1">
        <v>4664397.51</v>
      </c>
      <c r="I24" s="1">
        <v>4500651.91</v>
      </c>
      <c r="J24" s="1">
        <v>5764807.47</v>
      </c>
      <c r="K24" s="1">
        <v>4963263.43</v>
      </c>
      <c r="L24" s="1">
        <v>5228288.6</v>
      </c>
      <c r="M24" s="1">
        <v>5673741.27</v>
      </c>
      <c r="N24" s="1">
        <f t="shared" si="0"/>
        <v>61151987.16999999</v>
      </c>
    </row>
    <row r="25" spans="1:14" ht="12.75">
      <c r="A25" s="75" t="s">
        <v>87</v>
      </c>
      <c r="B25" s="1">
        <v>30102.27</v>
      </c>
      <c r="C25" s="1">
        <v>31058.2</v>
      </c>
      <c r="D25" s="1">
        <v>33799.42</v>
      </c>
      <c r="E25" s="1">
        <v>31497.46</v>
      </c>
      <c r="F25" s="1">
        <v>31222.31</v>
      </c>
      <c r="G25" s="1">
        <v>38603.91</v>
      </c>
      <c r="H25" s="1">
        <v>30238.2</v>
      </c>
      <c r="I25" s="1">
        <v>29176.67</v>
      </c>
      <c r="J25" s="1">
        <v>37177.38</v>
      </c>
      <c r="K25" s="1">
        <v>32114.16</v>
      </c>
      <c r="L25" s="1">
        <v>33766.33</v>
      </c>
      <c r="M25" s="1">
        <v>36543.28</v>
      </c>
      <c r="N25" s="1">
        <f t="shared" si="0"/>
        <v>395299.58999999997</v>
      </c>
    </row>
    <row r="26" spans="1:14" ht="12.75">
      <c r="A26" s="75" t="s">
        <v>88</v>
      </c>
      <c r="B26" s="1">
        <v>1302814.5</v>
      </c>
      <c r="C26" s="1">
        <v>1344174.8</v>
      </c>
      <c r="D26" s="1">
        <v>1460374.29</v>
      </c>
      <c r="E26" s="1">
        <v>1362494.91</v>
      </c>
      <c r="F26" s="1">
        <v>1350795.54</v>
      </c>
      <c r="G26" s="1">
        <v>1664660.61</v>
      </c>
      <c r="H26" s="1">
        <v>1308697.28</v>
      </c>
      <c r="I26" s="1">
        <v>1262754.93</v>
      </c>
      <c r="J26" s="1">
        <v>1605319.01</v>
      </c>
      <c r="K26" s="1">
        <v>1388716.93</v>
      </c>
      <c r="L26" s="1">
        <v>1458967.02</v>
      </c>
      <c r="M26" s="1">
        <v>1577042.94</v>
      </c>
      <c r="N26" s="1">
        <f t="shared" si="0"/>
        <v>17086812.759999998</v>
      </c>
    </row>
    <row r="27" spans="1:14" ht="12.75">
      <c r="A27" s="75" t="s">
        <v>89</v>
      </c>
      <c r="B27" s="1">
        <v>10525.24</v>
      </c>
      <c r="C27" s="1">
        <v>10859.75</v>
      </c>
      <c r="D27" s="1">
        <v>11874.39</v>
      </c>
      <c r="E27" s="1">
        <v>11029.25</v>
      </c>
      <c r="F27" s="1">
        <v>10928.23</v>
      </c>
      <c r="G27" s="1">
        <v>13638.31</v>
      </c>
      <c r="H27" s="1">
        <v>10572.77</v>
      </c>
      <c r="I27" s="1">
        <v>10201.61</v>
      </c>
      <c r="J27" s="1">
        <v>13084.31</v>
      </c>
      <c r="K27" s="1">
        <v>11255.66</v>
      </c>
      <c r="L27" s="1">
        <v>11862.24</v>
      </c>
      <c r="M27" s="1">
        <v>12881.77</v>
      </c>
      <c r="N27" s="1">
        <f t="shared" si="0"/>
        <v>138713.53</v>
      </c>
    </row>
    <row r="28" spans="1:14" ht="12.75">
      <c r="A28" s="75" t="s">
        <v>90</v>
      </c>
      <c r="B28" s="1">
        <v>641863.49</v>
      </c>
      <c r="C28" s="1">
        <v>662234.84</v>
      </c>
      <c r="D28" s="1">
        <v>718276.4</v>
      </c>
      <c r="E28" s="1">
        <v>670918.88</v>
      </c>
      <c r="F28" s="1">
        <v>665258.31</v>
      </c>
      <c r="G28" s="1">
        <v>817117.38</v>
      </c>
      <c r="H28" s="1">
        <v>644761.79</v>
      </c>
      <c r="I28" s="1">
        <v>622127.16</v>
      </c>
      <c r="J28" s="1">
        <v>789067.66</v>
      </c>
      <c r="K28" s="1">
        <v>683606.02</v>
      </c>
      <c r="L28" s="1">
        <v>717595.51</v>
      </c>
      <c r="M28" s="1">
        <v>774724.84</v>
      </c>
      <c r="N28" s="1">
        <f t="shared" si="0"/>
        <v>8407552.28</v>
      </c>
    </row>
    <row r="29" spans="1:14" ht="12.75">
      <c r="A29" s="75" t="s">
        <v>91</v>
      </c>
      <c r="B29" s="1">
        <v>50222.15</v>
      </c>
      <c r="C29" s="1">
        <v>51816.95</v>
      </c>
      <c r="D29" s="1">
        <v>56380.26</v>
      </c>
      <c r="E29" s="1">
        <v>52546.95</v>
      </c>
      <c r="F29" s="1">
        <v>52088.76</v>
      </c>
      <c r="G29" s="1">
        <v>64380.85</v>
      </c>
      <c r="H29" s="1">
        <v>50448.93</v>
      </c>
      <c r="I29" s="1">
        <v>48677.9</v>
      </c>
      <c r="J29" s="1">
        <v>62010.79</v>
      </c>
      <c r="K29" s="1">
        <v>53573.89</v>
      </c>
      <c r="L29" s="1">
        <v>56325.14</v>
      </c>
      <c r="M29" s="1">
        <v>60949.42</v>
      </c>
      <c r="N29" s="1">
        <f t="shared" si="0"/>
        <v>659421.99</v>
      </c>
    </row>
    <row r="30" spans="1:14" ht="12.75">
      <c r="A30" s="75" t="s">
        <v>92</v>
      </c>
      <c r="B30" s="1">
        <v>1025120.71</v>
      </c>
      <c r="C30" s="1">
        <v>1057667.59</v>
      </c>
      <c r="D30" s="1">
        <v>1149615.64</v>
      </c>
      <c r="E30" s="1">
        <v>1072229.02</v>
      </c>
      <c r="F30" s="1">
        <v>1062979.12</v>
      </c>
      <c r="G30" s="1">
        <v>1311131.02</v>
      </c>
      <c r="H30" s="1">
        <v>1029749.59</v>
      </c>
      <c r="I30" s="1">
        <v>993599.8</v>
      </c>
      <c r="J30" s="1">
        <v>1263930.47</v>
      </c>
      <c r="K30" s="1">
        <v>1092961</v>
      </c>
      <c r="L30" s="1">
        <v>1148503</v>
      </c>
      <c r="M30" s="1">
        <v>1241857.65</v>
      </c>
      <c r="N30" s="1">
        <f t="shared" si="0"/>
        <v>13449344.610000001</v>
      </c>
    </row>
    <row r="31" ht="12.75">
      <c r="N31" s="1"/>
    </row>
    <row r="32" spans="1:14" ht="12.75">
      <c r="A32" s="74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75" t="s">
        <v>93</v>
      </c>
      <c r="B33" s="1">
        <v>40377.05</v>
      </c>
      <c r="C33" s="1">
        <v>41660.15</v>
      </c>
      <c r="D33" s="1">
        <v>45522.26</v>
      </c>
      <c r="E33" s="1">
        <v>42301.8</v>
      </c>
      <c r="F33" s="1">
        <v>41916.86</v>
      </c>
      <c r="G33" s="1">
        <v>52243.77</v>
      </c>
      <c r="H33" s="1">
        <v>40559.37</v>
      </c>
      <c r="I33" s="1">
        <v>39135.51</v>
      </c>
      <c r="J33" s="1">
        <v>50148.26</v>
      </c>
      <c r="K33" s="1">
        <v>43164.57</v>
      </c>
      <c r="L33" s="1">
        <v>45475.96</v>
      </c>
      <c r="M33" s="1">
        <v>49360.94</v>
      </c>
      <c r="N33" s="1">
        <f t="shared" si="0"/>
        <v>531866.5</v>
      </c>
    </row>
    <row r="34" spans="1:14" ht="12.75">
      <c r="A34" s="75" t="s">
        <v>94</v>
      </c>
      <c r="B34" s="1">
        <v>3202593.71</v>
      </c>
      <c r="C34" s="1">
        <v>3304297.84</v>
      </c>
      <c r="D34" s="1">
        <v>3596530.84</v>
      </c>
      <c r="E34" s="1">
        <v>3351198.87</v>
      </c>
      <c r="F34" s="1">
        <v>3321874.72</v>
      </c>
      <c r="G34" s="1">
        <v>4108568.86</v>
      </c>
      <c r="H34" s="1">
        <v>3217054.85</v>
      </c>
      <c r="I34" s="1">
        <v>3104118.81</v>
      </c>
      <c r="J34" s="1">
        <v>3956217.05</v>
      </c>
      <c r="K34" s="1">
        <v>3416923.63</v>
      </c>
      <c r="L34" s="1">
        <v>3593003.55</v>
      </c>
      <c r="M34" s="1">
        <v>3888957.6</v>
      </c>
      <c r="N34" s="1">
        <f t="shared" si="0"/>
        <v>42061340.330000006</v>
      </c>
    </row>
    <row r="35" spans="1:14" ht="12.75">
      <c r="A35" s="75" t="s">
        <v>95</v>
      </c>
      <c r="B35" s="1">
        <v>144683.81</v>
      </c>
      <c r="C35" s="1">
        <v>149277.46</v>
      </c>
      <c r="D35" s="1">
        <v>162262.98</v>
      </c>
      <c r="E35" s="1">
        <v>151334.94</v>
      </c>
      <c r="F35" s="1">
        <v>150028.73</v>
      </c>
      <c r="G35" s="1">
        <v>185071.14</v>
      </c>
      <c r="H35" s="1">
        <v>145337.12</v>
      </c>
      <c r="I35" s="1">
        <v>140235</v>
      </c>
      <c r="J35" s="1">
        <v>178401.35</v>
      </c>
      <c r="K35" s="1">
        <v>154262.57</v>
      </c>
      <c r="L35" s="1">
        <v>162105.86</v>
      </c>
      <c r="M35" s="1">
        <v>175288.8</v>
      </c>
      <c r="N35" s="1">
        <f t="shared" si="0"/>
        <v>1898289.76</v>
      </c>
    </row>
    <row r="36" spans="1:14" ht="12.75">
      <c r="A36" s="75" t="s">
        <v>96</v>
      </c>
      <c r="B36" s="1">
        <v>1323009.63</v>
      </c>
      <c r="C36" s="1">
        <v>1365019.31</v>
      </c>
      <c r="D36" s="1">
        <v>1484732.99</v>
      </c>
      <c r="E36" s="1">
        <v>1384108.52</v>
      </c>
      <c r="F36" s="1">
        <v>1372081.04</v>
      </c>
      <c r="G36" s="1">
        <v>1694748.63</v>
      </c>
      <c r="H36" s="1">
        <v>1328983.61</v>
      </c>
      <c r="I36" s="1">
        <v>1282329.09</v>
      </c>
      <c r="J36" s="1">
        <v>1632803.45</v>
      </c>
      <c r="K36" s="1">
        <v>1411065.95</v>
      </c>
      <c r="L36" s="1">
        <v>1483286.25</v>
      </c>
      <c r="M36" s="1">
        <v>1604673.68</v>
      </c>
      <c r="N36" s="1">
        <f t="shared" si="0"/>
        <v>17366842.15</v>
      </c>
    </row>
    <row r="37" spans="1:14" ht="12.75">
      <c r="A37" s="75" t="s">
        <v>97</v>
      </c>
      <c r="B37" s="1">
        <v>55616.72</v>
      </c>
      <c r="C37" s="1">
        <v>57381.81</v>
      </c>
      <c r="D37" s="1">
        <v>62224.11</v>
      </c>
      <c r="E37" s="1">
        <v>58130.41</v>
      </c>
      <c r="F37" s="1">
        <v>57641.09</v>
      </c>
      <c r="G37" s="1">
        <v>70768.16</v>
      </c>
      <c r="H37" s="1">
        <v>55867.85</v>
      </c>
      <c r="I37" s="1">
        <v>53906.59</v>
      </c>
      <c r="J37" s="1">
        <v>68351.09</v>
      </c>
      <c r="K37" s="1">
        <v>59227.12</v>
      </c>
      <c r="L37" s="1">
        <v>62165.25</v>
      </c>
      <c r="M37" s="1">
        <v>67103.65</v>
      </c>
      <c r="N37" s="1">
        <f t="shared" si="0"/>
        <v>728383.85</v>
      </c>
    </row>
    <row r="38" spans="1:14" ht="12.75">
      <c r="A38" s="75" t="s">
        <v>98</v>
      </c>
      <c r="B38" s="1">
        <v>10598.68</v>
      </c>
      <c r="C38" s="1">
        <v>10935.14</v>
      </c>
      <c r="D38" s="1">
        <v>11876.57</v>
      </c>
      <c r="E38" s="1">
        <v>11083.08</v>
      </c>
      <c r="F38" s="1">
        <v>10988.23</v>
      </c>
      <c r="G38" s="1">
        <v>13532.68</v>
      </c>
      <c r="H38" s="1">
        <v>10646.54</v>
      </c>
      <c r="I38" s="1">
        <v>10272.79</v>
      </c>
      <c r="J38" s="1">
        <v>13053.74</v>
      </c>
      <c r="K38" s="1">
        <v>11295.66</v>
      </c>
      <c r="L38" s="1">
        <v>11865.16</v>
      </c>
      <c r="M38" s="1">
        <v>12822.38</v>
      </c>
      <c r="N38" s="1">
        <f t="shared" si="0"/>
        <v>138970.65000000002</v>
      </c>
    </row>
    <row r="39" ht="12.75">
      <c r="N39" s="1"/>
    </row>
    <row r="40" spans="1:14" ht="12.75">
      <c r="A40" s="74" t="s">
        <v>99</v>
      </c>
      <c r="B40" s="1">
        <f aca="true" t="shared" si="1" ref="B40:M40">SUM(B9:B39)</f>
        <v>63433928.03789258</v>
      </c>
      <c r="C40" s="1">
        <f t="shared" si="1"/>
        <v>65883256.81789256</v>
      </c>
      <c r="D40" s="1">
        <f t="shared" si="1"/>
        <v>71215209.39789258</v>
      </c>
      <c r="E40" s="1">
        <f t="shared" si="1"/>
        <v>66371199.38789258</v>
      </c>
      <c r="F40" s="1">
        <f t="shared" si="1"/>
        <v>65792202.41789259</v>
      </c>
      <c r="G40" s="1">
        <f t="shared" si="1"/>
        <v>81325254.38789257</v>
      </c>
      <c r="H40" s="1">
        <f t="shared" si="1"/>
        <v>63720356.59789259</v>
      </c>
      <c r="I40" s="1">
        <f t="shared" si="1"/>
        <v>61483457.44789258</v>
      </c>
      <c r="J40" s="1">
        <f t="shared" si="1"/>
        <v>78328535.26789257</v>
      </c>
      <c r="K40" s="1">
        <f t="shared" si="1"/>
        <v>67668916.1478926</v>
      </c>
      <c r="L40" s="1">
        <f t="shared" si="1"/>
        <v>71145564.12789255</v>
      </c>
      <c r="M40" s="1">
        <f t="shared" si="1"/>
        <v>76989092.47789258</v>
      </c>
      <c r="N40" s="1">
        <f t="shared" si="0"/>
        <v>833356972.5147111</v>
      </c>
    </row>
  </sheetData>
  <sheetProtection/>
  <printOptions/>
  <pageMargins left="0.53" right="0.48" top="0.75" bottom="1" header="0.5" footer="0.5"/>
  <pageSetup fitToHeight="1" fitToWidth="1" horizontalDpi="1200" verticalDpi="12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Marian Henderson</cp:lastModifiedBy>
  <cp:lastPrinted>2013-08-26T21:52:12Z</cp:lastPrinted>
  <dcterms:created xsi:type="dcterms:W3CDTF">2001-08-23T18:20:27Z</dcterms:created>
  <dcterms:modified xsi:type="dcterms:W3CDTF">2013-12-18T22:17:38Z</dcterms:modified>
  <cp:category/>
  <cp:version/>
  <cp:contentType/>
  <cp:contentStatus/>
</cp:coreProperties>
</file>