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170" yWindow="-30" windowWidth="11115" windowHeight="9675"/>
  </bookViews>
  <sheets>
    <sheet name="DISTRIBUTION" sheetId="4" r:id="rId1"/>
    <sheet name="CO TREAS" sheetId="5" r:id="rId2"/>
    <sheet name="FS SHEET" sheetId="6" r:id="rId3"/>
    <sheet name="FS LOG" sheetId="7" r:id="rId4"/>
    <sheet name="ODD DIST" sheetId="8" r:id="rId5"/>
    <sheet name="ODD CO TREAS" sheetId="9" r:id="rId6"/>
    <sheet name="ODD FS SHEET" sheetId="10" r:id="rId7"/>
    <sheet name="PRIOR YEARS" sheetId="11" r:id="rId8"/>
  </sheets>
  <definedNames>
    <definedName name="_xlnm.Print_Area" localSheetId="0">DISTRIBUTION!$A$1:$V$80</definedName>
    <definedName name="_xlnm.Print_Titles" localSheetId="0">DISTRIBUTION!$A:$A</definedName>
  </definedNames>
  <calcPr calcId="145621"/>
</workbook>
</file>

<file path=xl/calcChain.xml><?xml version="1.0" encoding="utf-8"?>
<calcChain xmlns="http://schemas.openxmlformats.org/spreadsheetml/2006/main">
  <c r="V56" i="4" l="1"/>
  <c r="J29" i="11" l="1"/>
  <c r="I29" i="11"/>
  <c r="H29" i="11"/>
  <c r="G29" i="11"/>
  <c r="F29" i="11"/>
  <c r="E29" i="11"/>
  <c r="D29" i="11"/>
  <c r="J13" i="11"/>
  <c r="I13" i="11"/>
  <c r="H13" i="11"/>
  <c r="G13" i="11"/>
  <c r="F13" i="11"/>
  <c r="E13" i="11"/>
  <c r="D13" i="11"/>
  <c r="B57" i="9"/>
  <c r="B25" i="9"/>
  <c r="B60" i="8"/>
  <c r="B49" i="8"/>
  <c r="C58" i="8" s="1"/>
  <c r="D58" i="8" s="1"/>
  <c r="C48" i="8"/>
  <c r="C47" i="8"/>
  <c r="B32" i="8"/>
  <c r="B14" i="8"/>
  <c r="C31" i="8" s="1"/>
  <c r="D31" i="8" s="1"/>
  <c r="C13" i="8"/>
  <c r="C12" i="8"/>
  <c r="C14" i="8" s="1"/>
  <c r="B7" i="6"/>
  <c r="B11" i="6" s="1"/>
  <c r="B15" i="6" s="1"/>
  <c r="B19" i="6" s="1"/>
  <c r="B23" i="6" s="1"/>
  <c r="B27" i="6" s="1"/>
  <c r="B31" i="6" s="1"/>
  <c r="B52" i="6" s="1"/>
  <c r="B56" i="6" s="1"/>
  <c r="B60" i="6" s="1"/>
  <c r="B68" i="5"/>
  <c r="A54" i="5"/>
  <c r="B20" i="5"/>
  <c r="A81" i="4"/>
  <c r="T74" i="4"/>
  <c r="S74" i="4"/>
  <c r="R74" i="4"/>
  <c r="Q74" i="4"/>
  <c r="P74" i="4"/>
  <c r="O74" i="4"/>
  <c r="N74" i="4"/>
  <c r="M74" i="4"/>
  <c r="L74" i="4"/>
  <c r="K74" i="4"/>
  <c r="J74" i="4"/>
  <c r="C74" i="4"/>
  <c r="B74" i="4"/>
  <c r="D73" i="4"/>
  <c r="D72" i="4"/>
  <c r="D71" i="4"/>
  <c r="D70" i="4"/>
  <c r="U62" i="4"/>
  <c r="T62" i="4"/>
  <c r="S62" i="4"/>
  <c r="R62" i="4"/>
  <c r="Q62" i="4"/>
  <c r="P62" i="4"/>
  <c r="O62" i="4"/>
  <c r="N62" i="4"/>
  <c r="M62" i="4"/>
  <c r="L62" i="4"/>
  <c r="K62" i="4"/>
  <c r="J62" i="4"/>
  <c r="E62" i="4"/>
  <c r="V61" i="4"/>
  <c r="F61" i="4" s="1"/>
  <c r="V60" i="4"/>
  <c r="F60" i="4" s="1"/>
  <c r="V59" i="4"/>
  <c r="F59" i="4" s="1"/>
  <c r="V58" i="4"/>
  <c r="F58" i="4" s="1"/>
  <c r="V57" i="4"/>
  <c r="F57" i="4" s="1"/>
  <c r="F56" i="4"/>
  <c r="A48" i="4"/>
  <c r="T37" i="4"/>
  <c r="S37" i="4"/>
  <c r="R37" i="4"/>
  <c r="Q37" i="4"/>
  <c r="P37" i="4"/>
  <c r="O37" i="4"/>
  <c r="N37" i="4"/>
  <c r="M37" i="4"/>
  <c r="L37" i="4"/>
  <c r="K37" i="4"/>
  <c r="J37" i="4"/>
  <c r="C37" i="4"/>
  <c r="B37" i="4"/>
  <c r="D36" i="4"/>
  <c r="D35" i="4"/>
  <c r="D34" i="4"/>
  <c r="D33" i="4"/>
  <c r="D32" i="4"/>
  <c r="D31" i="4"/>
  <c r="D30" i="4"/>
  <c r="D29" i="4"/>
  <c r="D28" i="4"/>
  <c r="D27" i="4"/>
  <c r="D26" i="4"/>
  <c r="U18" i="4"/>
  <c r="T18" i="4"/>
  <c r="S18" i="4"/>
  <c r="R18" i="4"/>
  <c r="Q18" i="4"/>
  <c r="P18" i="4"/>
  <c r="O18" i="4"/>
  <c r="N18" i="4"/>
  <c r="M18" i="4"/>
  <c r="L18" i="4"/>
  <c r="J18" i="4"/>
  <c r="E18" i="4"/>
  <c r="V17" i="4"/>
  <c r="F17" i="4" s="1"/>
  <c r="V16" i="4"/>
  <c r="F16" i="4" s="1"/>
  <c r="V15" i="4"/>
  <c r="F15" i="4" s="1"/>
  <c r="V14" i="4"/>
  <c r="F14" i="4" s="1"/>
  <c r="V13" i="4"/>
  <c r="F13" i="4" s="1"/>
  <c r="V12" i="4"/>
  <c r="D37" i="4" l="1"/>
  <c r="E36" i="4" s="1"/>
  <c r="F36" i="4" s="1"/>
  <c r="G36" i="4" s="1"/>
  <c r="W62" i="4"/>
  <c r="F62" i="4"/>
  <c r="V18" i="4"/>
  <c r="F18" i="4" s="1"/>
  <c r="F12" i="4"/>
  <c r="K18" i="4"/>
  <c r="W18" i="4" s="1"/>
  <c r="E31" i="8"/>
  <c r="D18" i="9"/>
  <c r="E58" i="8"/>
  <c r="D47" i="9"/>
  <c r="V62" i="4"/>
  <c r="D74" i="4"/>
  <c r="E71" i="4" s="1"/>
  <c r="F71" i="4" s="1"/>
  <c r="G71" i="4" s="1"/>
  <c r="C22" i="8"/>
  <c r="C24" i="8"/>
  <c r="D24" i="8" s="1"/>
  <c r="C26" i="8"/>
  <c r="D26" i="8" s="1"/>
  <c r="C28" i="8"/>
  <c r="D28" i="8" s="1"/>
  <c r="C30" i="8"/>
  <c r="D30" i="8" s="1"/>
  <c r="C57" i="8"/>
  <c r="C59" i="8"/>
  <c r="D59" i="8" s="1"/>
  <c r="C23" i="8"/>
  <c r="D23" i="8" s="1"/>
  <c r="C25" i="8"/>
  <c r="D25" i="8" s="1"/>
  <c r="C27" i="8"/>
  <c r="D27" i="8" s="1"/>
  <c r="C29" i="8"/>
  <c r="D29" i="8" s="1"/>
  <c r="C49" i="8"/>
  <c r="E31" i="4" l="1"/>
  <c r="F31" i="4" s="1"/>
  <c r="E32" i="4"/>
  <c r="F32" i="4" s="1"/>
  <c r="E35" i="4"/>
  <c r="F35" i="4" s="1"/>
  <c r="E29" i="4"/>
  <c r="F29" i="4" s="1"/>
  <c r="E34" i="4"/>
  <c r="F34" i="4" s="1"/>
  <c r="E33" i="4"/>
  <c r="F33" i="4" s="1"/>
  <c r="E26" i="4"/>
  <c r="F26" i="4" s="1"/>
  <c r="E27" i="4"/>
  <c r="F27" i="4" s="1"/>
  <c r="E30" i="4"/>
  <c r="F30" i="4" s="1"/>
  <c r="E28" i="4"/>
  <c r="F28" i="4" s="1"/>
  <c r="D56" i="6"/>
  <c r="V71" i="4"/>
  <c r="H71" i="4" s="1"/>
  <c r="V29" i="4"/>
  <c r="H29" i="4" s="1"/>
  <c r="V31" i="4"/>
  <c r="H31" i="4" s="1"/>
  <c r="V33" i="4"/>
  <c r="H33" i="4" s="1"/>
  <c r="V30" i="4"/>
  <c r="H30" i="4" s="1"/>
  <c r="V28" i="4"/>
  <c r="H28" i="4" s="1"/>
  <c r="V27" i="4"/>
  <c r="H27" i="4" s="1"/>
  <c r="V32" i="4"/>
  <c r="H32" i="4" s="1"/>
  <c r="D12" i="5"/>
  <c r="V36" i="4"/>
  <c r="H36" i="4" s="1"/>
  <c r="V35" i="4"/>
  <c r="H35" i="4" s="1"/>
  <c r="V34" i="4"/>
  <c r="H34" i="4" s="1"/>
  <c r="E29" i="8"/>
  <c r="D16" i="9"/>
  <c r="E25" i="8"/>
  <c r="D12" i="9"/>
  <c r="C60" i="8"/>
  <c r="D57" i="8" s="1"/>
  <c r="D15" i="9"/>
  <c r="E28" i="8"/>
  <c r="D11" i="9"/>
  <c r="E24" i="8"/>
  <c r="E72" i="4"/>
  <c r="F72" i="4" s="1"/>
  <c r="G72" i="4" s="1"/>
  <c r="E73" i="4"/>
  <c r="F73" i="4" s="1"/>
  <c r="G73" i="4" s="1"/>
  <c r="E27" i="8"/>
  <c r="D14" i="9"/>
  <c r="E23" i="8"/>
  <c r="D10" i="9"/>
  <c r="D48" i="9"/>
  <c r="E59" i="8"/>
  <c r="D17" i="9"/>
  <c r="E30" i="8"/>
  <c r="D13" i="9"/>
  <c r="E26" i="8"/>
  <c r="C32" i="8"/>
  <c r="D22" i="8" s="1"/>
  <c r="E70" i="4"/>
  <c r="G28" i="4" l="1"/>
  <c r="D15" i="6" s="1"/>
  <c r="G27" i="4"/>
  <c r="D11" i="6" s="1"/>
  <c r="G33" i="4"/>
  <c r="D11" i="5" s="1"/>
  <c r="G29" i="4"/>
  <c r="D31" i="6" s="1"/>
  <c r="G32" i="4"/>
  <c r="D23" i="6" s="1"/>
  <c r="G30" i="4"/>
  <c r="D19" i="6" s="1"/>
  <c r="G34" i="4"/>
  <c r="D3" i="6" s="1"/>
  <c r="G35" i="4"/>
  <c r="D13" i="5" s="1"/>
  <c r="G31" i="4"/>
  <c r="D27" i="6" s="1"/>
  <c r="E37" i="4"/>
  <c r="F37" i="4"/>
  <c r="D61" i="5"/>
  <c r="V73" i="4"/>
  <c r="H73" i="4" s="1"/>
  <c r="D60" i="6"/>
  <c r="V72" i="4"/>
  <c r="H72" i="4" s="1"/>
  <c r="U37" i="4"/>
  <c r="W37" i="4" s="1"/>
  <c r="V26" i="4"/>
  <c r="D9" i="9"/>
  <c r="D32" i="8"/>
  <c r="E32" i="8" s="1"/>
  <c r="E22" i="8"/>
  <c r="E74" i="4"/>
  <c r="F70" i="4"/>
  <c r="F74" i="4" s="1"/>
  <c r="G70" i="4" s="1"/>
  <c r="D46" i="9"/>
  <c r="D52" i="9" s="1"/>
  <c r="D60" i="8"/>
  <c r="E57" i="8"/>
  <c r="E60" i="8" s="1"/>
  <c r="G26" i="4" l="1"/>
  <c r="D10" i="5" s="1"/>
  <c r="D15" i="5" s="1"/>
  <c r="U74" i="4"/>
  <c r="W74" i="4" s="1"/>
  <c r="V70" i="4"/>
  <c r="V37" i="4"/>
  <c r="H26" i="4"/>
  <c r="H37" i="4" s="1"/>
  <c r="D60" i="5"/>
  <c r="D63" i="5" s="1"/>
  <c r="G74" i="4"/>
  <c r="D52" i="6"/>
  <c r="D64" i="6" s="1"/>
  <c r="D20" i="9"/>
  <c r="D7" i="10"/>
  <c r="D12" i="10" s="1"/>
  <c r="D7" i="6" l="1"/>
  <c r="D35" i="6" s="1"/>
  <c r="G37" i="4"/>
  <c r="V74" i="4"/>
  <c r="H70" i="4"/>
  <c r="H74" i="4" s="1"/>
</calcChain>
</file>

<file path=xl/comments1.xml><?xml version="1.0" encoding="utf-8"?>
<comments xmlns="http://schemas.openxmlformats.org/spreadsheetml/2006/main">
  <authors>
    <author>Anne Collins</author>
  </authors>
  <commentList>
    <comment ref="B21" authorId="0">
      <text>
        <r>
          <rPr>
            <b/>
            <sz val="8"/>
            <color indexed="81"/>
            <rFont val="Tahoma"/>
            <family val="2"/>
          </rPr>
          <t>Anne Collins:</t>
        </r>
        <r>
          <rPr>
            <sz val="8"/>
            <color indexed="81"/>
            <rFont val="Tahoma"/>
            <family val="2"/>
          </rPr>
          <t xml:space="preserve">
Seg report Col R</t>
        </r>
      </text>
    </comment>
    <comment ref="C26" authorId="0">
      <text>
        <r>
          <rPr>
            <b/>
            <sz val="8"/>
            <color indexed="81"/>
            <rFont val="Tahoma"/>
            <family val="2"/>
          </rPr>
          <t>Anne Collins:</t>
        </r>
        <r>
          <rPr>
            <sz val="8"/>
            <color indexed="81"/>
            <rFont val="Tahoma"/>
            <family val="2"/>
          </rPr>
          <t xml:space="preserve">
rate adjusted due to assumption of Horizon Hills GID
</t>
        </r>
      </text>
    </comment>
    <comment ref="C30" authorId="0">
      <text>
        <r>
          <rPr>
            <b/>
            <sz val="8"/>
            <color indexed="81"/>
            <rFont val="Tahoma"/>
            <family val="2"/>
          </rPr>
          <t>Anne Collins:</t>
        </r>
        <r>
          <rPr>
            <sz val="8"/>
            <color indexed="81"/>
            <rFont val="Tahoma"/>
            <family val="2"/>
          </rPr>
          <t xml:space="preserve">
rate adjusted due to assumption of Crystal Bay GID</t>
        </r>
      </text>
    </comment>
  </commentList>
</comments>
</file>

<file path=xl/sharedStrings.xml><?xml version="1.0" encoding="utf-8"?>
<sst xmlns="http://schemas.openxmlformats.org/spreadsheetml/2006/main" count="452" uniqueCount="166">
  <si>
    <t xml:space="preserve"> </t>
  </si>
  <si>
    <t>WASHOE COUNTY</t>
  </si>
  <si>
    <t>CURRENT</t>
  </si>
  <si>
    <t>YEAR</t>
  </si>
  <si>
    <t xml:space="preserve">MONTH </t>
  </si>
  <si>
    <t>TO DATE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</si>
  <si>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</si>
  <si>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</si>
  <si>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</si>
  <si>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</si>
  <si>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</si>
  <si>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</si>
  <si>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</si>
  <si>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</si>
  <si>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</si>
  <si>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</si>
  <si>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</si>
  <si>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</si>
  <si>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YTD</t>
  </si>
  <si>
    <t>REVENUE SOURCE</t>
  </si>
  <si>
    <t>REVENUE</t>
  </si>
  <si>
    <t>SALES TAX .25%</t>
  </si>
  <si>
    <t>PROPERTY TAX .0272</t>
  </si>
  <si>
    <t>GAMING TAX</t>
  </si>
  <si>
    <t>MVPT</t>
  </si>
  <si>
    <t>RPTT</t>
  </si>
  <si>
    <t>INTEREST</t>
  </si>
  <si>
    <t>TOTAL TO BE DISTRIBUTED</t>
  </si>
  <si>
    <t>ASSESSED</t>
  </si>
  <si>
    <t>FISCAL</t>
  </si>
  <si>
    <t>VALUATION</t>
  </si>
  <si>
    <t>BASIC AD</t>
  </si>
  <si>
    <t>% ENTITY/</t>
  </si>
  <si>
    <t>UNROUNDED</t>
  </si>
  <si>
    <t>FOR SCCRT</t>
  </si>
  <si>
    <t>1980-81</t>
  </si>
  <si>
    <t xml:space="preserve">VALOREM </t>
  </si>
  <si>
    <t>COUNTY</t>
  </si>
  <si>
    <t>MONTHLY</t>
  </si>
  <si>
    <t>ENTITY</t>
  </si>
  <si>
    <t>CALCULATION</t>
  </si>
  <si>
    <t>TAX RATE</t>
  </si>
  <si>
    <t>TOTAL</t>
  </si>
  <si>
    <t>DISTRIBUTION</t>
  </si>
  <si>
    <t>RENO</t>
  </si>
  <si>
    <t>SPARKS</t>
  </si>
  <si>
    <t>CARSON TRUCKEE WATER</t>
  </si>
  <si>
    <t>INCLINE VILLAGE GID</t>
  </si>
  <si>
    <t>NORTH LAKE TAHOE FIRE</t>
  </si>
  <si>
    <t>PALOMINO VALLEY GID</t>
  </si>
  <si>
    <t>SIERRA FIRE PROTECTION</t>
  </si>
  <si>
    <t>SUN VALLEY WATER</t>
  </si>
  <si>
    <t>TRUCKEE MEADOWS FIRE</t>
  </si>
  <si>
    <t>VERDI TV</t>
  </si>
  <si>
    <t>TOTAL WASHOE</t>
  </si>
  <si>
    <t>CHURCHILL COUNTY</t>
  </si>
  <si>
    <t>PROPERTY TAX   .0219</t>
  </si>
  <si>
    <t>FALLON</t>
  </si>
  <si>
    <t>CHURCHILL MOSQUITO</t>
  </si>
  <si>
    <t>TOTAL CHURCHILL</t>
  </si>
  <si>
    <t>DEPARTMENT OF TAXATION</t>
  </si>
  <si>
    <t>WASHOE COUNTY LGTA91 SPECIAL FUND</t>
  </si>
  <si>
    <t>WASHOE COUNTY TREASURER - T40283400P</t>
  </si>
  <si>
    <t>VERDI TELEVISION DISTRICT</t>
  </si>
  <si>
    <t>TRUCKEE MEADOWS FIRE DISTRICT</t>
  </si>
  <si>
    <t>PURSUANT TO AB104</t>
  </si>
  <si>
    <t>BY: ADMINISTRATIVE SERVICES</t>
  </si>
  <si>
    <t xml:space="preserve">DATE: </t>
  </si>
  <si>
    <t>CHURCHILL COUNTY LGTA91 SPECIAL FUND</t>
  </si>
  <si>
    <t>CHURCHILL COUNTY TREASURER - T40087500</t>
  </si>
  <si>
    <t>CHURCHILL MOSQUITO DISTRICT</t>
  </si>
  <si>
    <t>FS</t>
  </si>
  <si>
    <t>T11414500</t>
  </si>
  <si>
    <t>SUN VALLEY GID</t>
  </si>
  <si>
    <t>5000 SUN VALLEY DRIVE</t>
  </si>
  <si>
    <t>SUN VALLEY, NV 89433</t>
  </si>
  <si>
    <t>T40283400 P</t>
  </si>
  <si>
    <t>WASHOE COUNTY TREASURER</t>
  </si>
  <si>
    <t>PO BOX 11130</t>
  </si>
  <si>
    <t>RENO, NV 89520</t>
  </si>
  <si>
    <t>T40266000</t>
  </si>
  <si>
    <t>CITY OF RENO</t>
  </si>
  <si>
    <t>PO BOX 1900</t>
  </si>
  <si>
    <t>RENO, NV  89505</t>
  </si>
  <si>
    <t>T40266200</t>
  </si>
  <si>
    <t>SPARKS FINANCIAL DIRECTOR</t>
  </si>
  <si>
    <t>431 PRATER WAY</t>
  </si>
  <si>
    <t>SPARKS, NV 89431</t>
  </si>
  <si>
    <t>T81019194</t>
  </si>
  <si>
    <t>893 SOUTHWOOD BLVD</t>
  </si>
  <si>
    <t>INCLINE VILLAGE, NV 89451</t>
  </si>
  <si>
    <t>T80245530</t>
  </si>
  <si>
    <t>5105 WAYSIDE RD</t>
  </si>
  <si>
    <t>SPARKS, NV 89432-0615</t>
  </si>
  <si>
    <t>PUR0000998</t>
  </si>
  <si>
    <t>NORTH LAKE TAHOE FIRE DISTRICT</t>
  </si>
  <si>
    <t>866 ORIOLE WAY</t>
  </si>
  <si>
    <t>INCLINE VILLAGE NV 89451</t>
  </si>
  <si>
    <t>T80245560</t>
  </si>
  <si>
    <t>CARSON TRUCKEE WATER CONSV</t>
  </si>
  <si>
    <t>295 HOLCOMB AVE STE A</t>
  </si>
  <si>
    <t>RENO, NV 89502</t>
  </si>
  <si>
    <t>T81032440 E</t>
  </si>
  <si>
    <t>CHURCHILL COUNTY TREASURER</t>
  </si>
  <si>
    <t>155 N TAYLOR ST #110</t>
  </si>
  <si>
    <t>FALLON, NV  89406-2748</t>
  </si>
  <si>
    <t>T40266600</t>
  </si>
  <si>
    <t>FALLON CITY TREASURER</t>
  </si>
  <si>
    <t>55 WEST WILLIAMS</t>
  </si>
  <si>
    <t>FALLON, NV 89406</t>
  </si>
  <si>
    <t>CARSON TRUCKEE WATER CONSRV</t>
  </si>
  <si>
    <t>LGTA FS LOG</t>
  </si>
  <si>
    <t>FISCAL YEAR 2014</t>
  </si>
  <si>
    <t xml:space="preserve">DISTRIBUTION </t>
  </si>
  <si>
    <t>MONTH</t>
  </si>
  <si>
    <t xml:space="preserve">NUMBER </t>
  </si>
  <si>
    <t>FS NUMBERS</t>
  </si>
  <si>
    <t xml:space="preserve">WASHOE </t>
  </si>
  <si>
    <t>CHURCHILL</t>
  </si>
  <si>
    <t xml:space="preserve">APRIL </t>
  </si>
  <si>
    <t xml:space="preserve">MAY </t>
  </si>
  <si>
    <t>NYE COUNTY</t>
  </si>
  <si>
    <r>
      <t xml:space="preserve">DISTRIBUTION OF REVENUE RECEIVED THROUGH:  </t>
    </r>
    <r>
      <rPr>
        <b/>
        <sz val="10"/>
        <rFont val="Arial"/>
        <family val="2"/>
      </rPr>
      <t>AUGUST 2003</t>
    </r>
  </si>
  <si>
    <t>NYE  COUNTY</t>
  </si>
  <si>
    <t>GABBS</t>
  </si>
  <si>
    <t>AMARGOSA</t>
  </si>
  <si>
    <t>BEATTY</t>
  </si>
  <si>
    <t>MANHATTAN</t>
  </si>
  <si>
    <t>PAHRUMP</t>
  </si>
  <si>
    <t>ROUND MOUNTAIN</t>
  </si>
  <si>
    <t>TONOPAH</t>
  </si>
  <si>
    <t>PAHRUMP SWIMMING POOL</t>
  </si>
  <si>
    <t>PAHRUMP LIBRARY</t>
  </si>
  <si>
    <t>TOTAL NYE</t>
  </si>
  <si>
    <t>ESMERALDA COUNTY</t>
  </si>
  <si>
    <r>
      <t xml:space="preserve">DISTRIBUTION OF REVENUE RECEIVED THROUGH:  </t>
    </r>
    <r>
      <rPr>
        <b/>
        <sz val="10"/>
        <rFont val="Arial"/>
        <family val="2"/>
      </rPr>
      <t>AUGUST 2002</t>
    </r>
  </si>
  <si>
    <t>ESMERALDA CO</t>
  </si>
  <si>
    <t>GOLDFIELD</t>
  </si>
  <si>
    <t>SILVER PEAK</t>
  </si>
  <si>
    <t>TOTAL ESMERALDA</t>
  </si>
  <si>
    <t>NYE COUNTY LGTA91 SPECIAL FUND</t>
  </si>
  <si>
    <r>
      <t xml:space="preserve">DISTRIBUTION FOR </t>
    </r>
    <r>
      <rPr>
        <b/>
        <u/>
        <sz val="10"/>
        <rFont val="Arial"/>
        <family val="2"/>
      </rPr>
      <t>AUGUST 2003</t>
    </r>
  </si>
  <si>
    <t>NYE COUNTY TREASURER - T40267600</t>
  </si>
  <si>
    <t>AMERGOSA</t>
  </si>
  <si>
    <t>CARSON CITY LGTA91 SPECIAL FUND</t>
  </si>
  <si>
    <t>ESMERALDA COUNTY TREASURER - T40267200</t>
  </si>
  <si>
    <t>T40267600</t>
  </si>
  <si>
    <t>NYE COUNTY TREASURER</t>
  </si>
  <si>
    <t>PO BOX 473</t>
  </si>
  <si>
    <t>TONOPAH NV 89049</t>
  </si>
  <si>
    <t>WASHOE COUNTY LGTA HISTORY</t>
  </si>
  <si>
    <t>FY 00</t>
  </si>
  <si>
    <t>FY 99</t>
  </si>
  <si>
    <t>FY 98</t>
  </si>
  <si>
    <t>FY 97</t>
  </si>
  <si>
    <t>FY 96</t>
  </si>
  <si>
    <t>FY 95</t>
  </si>
  <si>
    <t>FY 94</t>
  </si>
  <si>
    <t>FY 93</t>
  </si>
  <si>
    <t>FY 92</t>
  </si>
  <si>
    <t>TOTAL DISTRIBUTED</t>
  </si>
  <si>
    <t>CRYSTAL BAY</t>
  </si>
  <si>
    <t>HORIZON HILLS</t>
  </si>
  <si>
    <t>SIERRA FOREST FIRE</t>
  </si>
  <si>
    <t>DISTRIBUTION OF REVENUE RECEIVED DURING: AUGUST 2016</t>
  </si>
  <si>
    <t>DISTRIBUTION FOR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</si>
</sst>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??_);_(@_)"/>
    <numFmt numFmtId="166" formatCode="mmmm\ d\,\ yyyy"/>
    <numFmt numFmtId="167" formatCode="[$-409]mmmm\ d\,\ yy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1" applyFont="1"/>
    <xf numFmtId="3" fontId="2" fillId="0" borderId="0" xfId="1" applyNumberFormat="1" applyFont="1"/>
    <xf numFmtId="164" fontId="2" fillId="0" borderId="0" xfId="1" applyNumberFormat="1" applyFont="1"/>
    <xf numFmtId="0" fontId="3" fillId="0" borderId="0" xfId="1" applyFont="1"/>
    <xf numFmtId="0" fontId="2" fillId="0" borderId="0" xfId="1" applyFont="1" applyAlignment="1">
      <alignment wrapText="1"/>
    </xf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44" fontId="2" fillId="0" borderId="0" xfId="2" applyFont="1"/>
    <xf numFmtId="43" fontId="2" fillId="0" borderId="0" xfId="2" applyNumberFormat="1" applyFont="1"/>
    <xf numFmtId="44" fontId="2" fillId="0" borderId="0" xfId="2" applyNumberFormat="1" applyFont="1"/>
    <xf numFmtId="3" fontId="5" fillId="0" borderId="0" xfId="1" applyNumberFormat="1" applyFont="1"/>
    <xf numFmtId="43" fontId="6" fillId="0" borderId="1" xfId="2" applyNumberFormat="1" applyFont="1" applyBorder="1"/>
    <xf numFmtId="43" fontId="6" fillId="0" borderId="0" xfId="2" applyNumberFormat="1" applyFont="1"/>
    <xf numFmtId="44" fontId="4" fillId="0" borderId="0" xfId="2" applyFont="1"/>
    <xf numFmtId="44" fontId="4" fillId="0" borderId="0" xfId="2" applyNumberFormat="1" applyFont="1"/>
    <xf numFmtId="44" fontId="4" fillId="0" borderId="2" xfId="2" applyNumberFormat="1" applyFont="1" applyBorder="1"/>
    <xf numFmtId="44" fontId="2" fillId="0" borderId="2" xfId="1" applyNumberFormat="1" applyFont="1" applyBorder="1"/>
    <xf numFmtId="3" fontId="4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center"/>
    </xf>
    <xf numFmtId="41" fontId="2" fillId="0" borderId="0" xfId="2" applyNumberFormat="1" applyFont="1" applyFill="1"/>
    <xf numFmtId="165" fontId="2" fillId="0" borderId="0" xfId="1" applyNumberFormat="1" applyFont="1" applyFill="1"/>
    <xf numFmtId="41" fontId="2" fillId="0" borderId="0" xfId="2" applyNumberFormat="1" applyFont="1"/>
    <xf numFmtId="165" fontId="2" fillId="0" borderId="0" xfId="1" applyNumberFormat="1" applyFont="1"/>
    <xf numFmtId="43" fontId="2" fillId="0" borderId="0" xfId="1" applyNumberFormat="1" applyFont="1"/>
    <xf numFmtId="41" fontId="2" fillId="0" borderId="0" xfId="1" applyNumberFormat="1" applyFont="1" applyFill="1"/>
    <xf numFmtId="41" fontId="2" fillId="0" borderId="0" xfId="1" applyNumberFormat="1" applyFont="1"/>
    <xf numFmtId="41" fontId="6" fillId="0" borderId="0" xfId="1" applyNumberFormat="1" applyFont="1"/>
    <xf numFmtId="165" fontId="6" fillId="0" borderId="0" xfId="1" applyNumberFormat="1" applyFont="1" applyFill="1"/>
    <xf numFmtId="165" fontId="6" fillId="0" borderId="0" xfId="1" applyNumberFormat="1" applyFont="1"/>
    <xf numFmtId="43" fontId="6" fillId="0" borderId="0" xfId="1" applyNumberFormat="1" applyFont="1"/>
    <xf numFmtId="0" fontId="4" fillId="0" borderId="0" xfId="1" applyFont="1"/>
    <xf numFmtId="43" fontId="4" fillId="0" borderId="0" xfId="1" applyNumberFormat="1" applyFont="1"/>
    <xf numFmtId="43" fontId="4" fillId="0" borderId="2" xfId="1" applyNumberFormat="1" applyFont="1" applyBorder="1"/>
    <xf numFmtId="43" fontId="2" fillId="0" borderId="2" xfId="1" applyNumberFormat="1" applyFont="1" applyBorder="1"/>
    <xf numFmtId="0" fontId="2" fillId="0" borderId="0" xfId="1" applyFont="1" applyAlignment="1" applyProtection="1">
      <alignment horizontal="left" wrapText="1"/>
    </xf>
    <xf numFmtId="44" fontId="2" fillId="0" borderId="0" xfId="1" applyNumberFormat="1" applyFont="1"/>
    <xf numFmtId="16" fontId="2" fillId="0" borderId="0" xfId="1" applyNumberFormat="1" applyFont="1"/>
    <xf numFmtId="44" fontId="4" fillId="0" borderId="0" xfId="1" applyNumberFormat="1" applyFont="1"/>
    <xf numFmtId="44" fontId="4" fillId="0" borderId="2" xfId="1" applyNumberFormat="1" applyFont="1" applyBorder="1"/>
    <xf numFmtId="41" fontId="6" fillId="0" borderId="0" xfId="2" applyNumberFormat="1" applyFont="1"/>
    <xf numFmtId="0" fontId="1" fillId="0" borderId="0" xfId="1"/>
    <xf numFmtId="0" fontId="10" fillId="0" borderId="0" xfId="1" applyFont="1"/>
    <xf numFmtId="44" fontId="0" fillId="0" borderId="0" xfId="2" applyFont="1"/>
    <xf numFmtId="0" fontId="1" fillId="0" borderId="1" xfId="1" applyBorder="1"/>
    <xf numFmtId="44" fontId="1" fillId="0" borderId="0" xfId="1" applyNumberFormat="1"/>
    <xf numFmtId="166" fontId="11" fillId="0" borderId="0" xfId="1" applyNumberFormat="1" applyFont="1" applyAlignment="1">
      <alignment horizontal="left"/>
    </xf>
    <xf numFmtId="0" fontId="1" fillId="2" borderId="1" xfId="1" applyFill="1" applyBorder="1"/>
    <xf numFmtId="0" fontId="1" fillId="0" borderId="0" xfId="1" applyAlignment="1">
      <alignment horizontal="right"/>
    </xf>
    <xf numFmtId="0" fontId="9" fillId="0" borderId="0" xfId="1" applyFont="1" applyAlignment="1">
      <alignment horizontal="right"/>
    </xf>
    <xf numFmtId="0" fontId="11" fillId="0" borderId="0" xfId="1" applyFont="1"/>
    <xf numFmtId="44" fontId="10" fillId="0" borderId="0" xfId="1" applyNumberFormat="1" applyFont="1"/>
    <xf numFmtId="167" fontId="1" fillId="0" borderId="0" xfId="1" applyNumberFormat="1"/>
    <xf numFmtId="7" fontId="0" fillId="0" borderId="0" xfId="2" applyNumberFormat="1" applyFont="1"/>
    <xf numFmtId="7" fontId="1" fillId="0" borderId="0" xfId="1" applyNumberFormat="1"/>
    <xf numFmtId="7" fontId="10" fillId="0" borderId="0" xfId="1" applyNumberFormat="1" applyFont="1"/>
    <xf numFmtId="0" fontId="14" fillId="0" borderId="0" xfId="1" applyFont="1"/>
    <xf numFmtId="0" fontId="13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4" fillId="0" borderId="3" xfId="1" applyFont="1" applyBorder="1"/>
    <xf numFmtId="0" fontId="14" fillId="0" borderId="3" xfId="1" applyFont="1" applyBorder="1" applyAlignment="1">
      <alignment horizontal="center"/>
    </xf>
    <xf numFmtId="0" fontId="1" fillId="0" borderId="3" xfId="1" applyBorder="1"/>
    <xf numFmtId="0" fontId="14" fillId="0" borderId="0" xfId="1" applyFont="1" applyBorder="1"/>
    <xf numFmtId="0" fontId="14" fillId="0" borderId="4" xfId="1" applyFont="1" applyFill="1" applyBorder="1"/>
    <xf numFmtId="164" fontId="1" fillId="0" borderId="0" xfId="1" applyNumberFormat="1"/>
    <xf numFmtId="0" fontId="13" fillId="0" borderId="0" xfId="1" applyFont="1"/>
    <xf numFmtId="164" fontId="10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164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44" fontId="0" fillId="0" borderId="0" xfId="2" applyNumberFormat="1" applyFont="1"/>
    <xf numFmtId="43" fontId="15" fillId="0" borderId="0" xfId="2" applyNumberFormat="1" applyFont="1"/>
    <xf numFmtId="44" fontId="15" fillId="0" borderId="0" xfId="2" applyNumberFormat="1" applyFont="1"/>
    <xf numFmtId="44" fontId="10" fillId="0" borderId="0" xfId="2" applyFont="1"/>
    <xf numFmtId="165" fontId="1" fillId="0" borderId="0" xfId="1" applyNumberFormat="1"/>
    <xf numFmtId="43" fontId="1" fillId="0" borderId="0" xfId="1" applyNumberFormat="1"/>
    <xf numFmtId="165" fontId="15" fillId="0" borderId="0" xfId="1" applyNumberFormat="1" applyFont="1"/>
    <xf numFmtId="43" fontId="15" fillId="0" borderId="0" xfId="1" applyNumberFormat="1" applyFont="1"/>
    <xf numFmtId="43" fontId="10" fillId="0" borderId="0" xfId="1" applyNumberFormat="1" applyFont="1"/>
    <xf numFmtId="0" fontId="9" fillId="0" borderId="0" xfId="1" applyFont="1"/>
    <xf numFmtId="44" fontId="15" fillId="0" borderId="0" xfId="2" applyFont="1"/>
    <xf numFmtId="43" fontId="11" fillId="0" borderId="0" xfId="1" applyNumberFormat="1" applyFont="1" applyAlignment="1">
      <alignment horizontal="center"/>
    </xf>
    <xf numFmtId="0" fontId="9" fillId="0" borderId="0" xfId="1" applyFont="1" applyAlignment="1">
      <alignment horizontal="left"/>
    </xf>
    <xf numFmtId="43" fontId="9" fillId="0" borderId="0" xfId="1" applyNumberFormat="1" applyFont="1" applyAlignment="1">
      <alignment horizontal="center"/>
    </xf>
    <xf numFmtId="43" fontId="9" fillId="0" borderId="0" xfId="1" applyNumberFormat="1" applyFont="1" applyAlignment="1">
      <alignment horizontal="right"/>
    </xf>
    <xf numFmtId="0" fontId="16" fillId="0" borderId="0" xfId="1" applyFont="1" applyAlignment="1">
      <alignment horizontal="center"/>
    </xf>
    <xf numFmtId="43" fontId="9" fillId="0" borderId="0" xfId="1" applyNumberFormat="1" applyFont="1"/>
    <xf numFmtId="43" fontId="15" fillId="0" borderId="0" xfId="1" applyNumberFormat="1" applyFont="1" applyAlignment="1">
      <alignment horizontal="right"/>
    </xf>
    <xf numFmtId="0" fontId="10" fillId="0" borderId="0" xfId="1" applyFont="1" applyAlignment="1">
      <alignment horizontal="left"/>
    </xf>
    <xf numFmtId="43" fontId="9" fillId="0" borderId="0" xfId="1" applyNumberFormat="1" applyFont="1" applyAlignment="1">
      <alignment horizontal="left"/>
    </xf>
    <xf numFmtId="43" fontId="2" fillId="0" borderId="1" xfId="2" applyNumberFormat="1" applyFont="1" applyBorder="1"/>
    <xf numFmtId="43" fontId="18" fillId="0" borderId="0" xfId="3" applyFont="1" applyFill="1"/>
    <xf numFmtId="0" fontId="2" fillId="0" borderId="0" xfId="1" applyFont="1"/>
    <xf numFmtId="0" fontId="3" fillId="0" borderId="0" xfId="1" applyFont="1" applyAlignment="1">
      <alignment horizontal="left"/>
    </xf>
    <xf numFmtId="0" fontId="1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</cellXfs>
  <cellStyles count="4">
    <cellStyle name="Comma" xfId="3" builtinId="3"/>
    <cellStyle name="Currency 2" xfId="2"/>
    <cellStyle name="Normal" xfId="0" builtinId="0"/>
    <cellStyle name="Normal 2" xfId="1"/>
  </cellStyles>
  <dxfs count="2"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1</xdr:row>
          <xdr:rowOff>76200</xdr:rowOff>
        </xdr:from>
        <xdr:to>
          <xdr:col>7</xdr:col>
          <xdr:colOff>19050</xdr:colOff>
          <xdr:row>4</xdr:row>
          <xdr:rowOff>266700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4"/>
  <sheetViews>
    <sheetView tabSelected="1" zoomScale="86" zoomScaleNormal="86" zoomScalePageLayoutView="96" workbookViewId="0">
      <selection sqref="A1:XFD1048576"/>
    </sheetView>
  </sheetViews>
  <sheetFormatPr defaultColWidth="19.28515625" defaultRowHeight="15" x14ac:dyDescent="0.2"/>
  <cols>
    <col min="1" max="1" width="32.5703125" style="1" customWidth="1"/>
    <col min="2" max="2" width="20.140625" style="2" bestFit="1" customWidth="1"/>
    <col min="3" max="3" width="13" style="3" bestFit="1" customWidth="1"/>
    <col min="4" max="4" width="16.5703125" style="1" bestFit="1" customWidth="1"/>
    <col min="5" max="5" width="20.42578125" style="3" bestFit="1" customWidth="1"/>
    <col min="6" max="6" width="20.140625" style="1" bestFit="1" customWidth="1"/>
    <col min="7" max="7" width="18.42578125" style="1" bestFit="1" customWidth="1"/>
    <col min="8" max="8" width="18.7109375" style="1" bestFit="1" customWidth="1"/>
    <col min="9" max="9" width="7.140625" style="1" customWidth="1"/>
    <col min="10" max="11" width="20.42578125" style="1" hidden="1" customWidth="1"/>
    <col min="12" max="13" width="19.85546875" style="1" hidden="1" customWidth="1"/>
    <col min="14" max="16" width="18.5703125" style="1" hidden="1" customWidth="1"/>
    <col min="17" max="17" width="19.28515625" style="1" hidden="1" customWidth="1"/>
    <col min="18" max="21" width="19.28515625" style="1" customWidth="1"/>
    <col min="22" max="22" width="20.7109375" style="1" customWidth="1"/>
    <col min="23" max="256" width="19.28515625" style="1"/>
    <col min="257" max="257" width="32.5703125" style="1" customWidth="1"/>
    <col min="258" max="258" width="20.140625" style="1" bestFit="1" customWidth="1"/>
    <col min="259" max="259" width="13" style="1" bestFit="1" customWidth="1"/>
    <col min="260" max="260" width="16.5703125" style="1" bestFit="1" customWidth="1"/>
    <col min="261" max="261" width="20.42578125" style="1" bestFit="1" customWidth="1"/>
    <col min="262" max="262" width="20.140625" style="1" bestFit="1" customWidth="1"/>
    <col min="263" max="263" width="18.42578125" style="1" bestFit="1" customWidth="1"/>
    <col min="264" max="264" width="18.7109375" style="1" bestFit="1" customWidth="1"/>
    <col min="265" max="265" width="7.140625" style="1" customWidth="1"/>
    <col min="266" max="266" width="20.42578125" style="1" bestFit="1" customWidth="1"/>
    <col min="267" max="267" width="20.42578125" style="1" customWidth="1"/>
    <col min="268" max="269" width="19.85546875" style="1" customWidth="1"/>
    <col min="270" max="272" width="18.5703125" style="1" customWidth="1"/>
    <col min="273" max="277" width="19.28515625" style="1" customWidth="1"/>
    <col min="278" max="278" width="20.7109375" style="1" customWidth="1"/>
    <col min="279" max="512" width="19.28515625" style="1"/>
    <col min="513" max="513" width="32.5703125" style="1" customWidth="1"/>
    <col min="514" max="514" width="20.140625" style="1" bestFit="1" customWidth="1"/>
    <col min="515" max="515" width="13" style="1" bestFit="1" customWidth="1"/>
    <col min="516" max="516" width="16.5703125" style="1" bestFit="1" customWidth="1"/>
    <col min="517" max="517" width="20.42578125" style="1" bestFit="1" customWidth="1"/>
    <col min="518" max="518" width="20.140625" style="1" bestFit="1" customWidth="1"/>
    <col min="519" max="519" width="18.42578125" style="1" bestFit="1" customWidth="1"/>
    <col min="520" max="520" width="18.7109375" style="1" bestFit="1" customWidth="1"/>
    <col min="521" max="521" width="7.140625" style="1" customWidth="1"/>
    <col min="522" max="522" width="20.42578125" style="1" bestFit="1" customWidth="1"/>
    <col min="523" max="523" width="20.42578125" style="1" customWidth="1"/>
    <col min="524" max="525" width="19.85546875" style="1" customWidth="1"/>
    <col min="526" max="528" width="18.5703125" style="1" customWidth="1"/>
    <col min="529" max="533" width="19.28515625" style="1" customWidth="1"/>
    <col min="534" max="534" width="20.7109375" style="1" customWidth="1"/>
    <col min="535" max="768" width="19.28515625" style="1"/>
    <col min="769" max="769" width="32.5703125" style="1" customWidth="1"/>
    <col min="770" max="770" width="20.140625" style="1" bestFit="1" customWidth="1"/>
    <col min="771" max="771" width="13" style="1" bestFit="1" customWidth="1"/>
    <col min="772" max="772" width="16.5703125" style="1" bestFit="1" customWidth="1"/>
    <col min="773" max="773" width="20.42578125" style="1" bestFit="1" customWidth="1"/>
    <col min="774" max="774" width="20.140625" style="1" bestFit="1" customWidth="1"/>
    <col min="775" max="775" width="18.42578125" style="1" bestFit="1" customWidth="1"/>
    <col min="776" max="776" width="18.7109375" style="1" bestFit="1" customWidth="1"/>
    <col min="777" max="777" width="7.140625" style="1" customWidth="1"/>
    <col min="778" max="778" width="20.42578125" style="1" bestFit="1" customWidth="1"/>
    <col min="779" max="779" width="20.42578125" style="1" customWidth="1"/>
    <col min="780" max="781" width="19.85546875" style="1" customWidth="1"/>
    <col min="782" max="784" width="18.5703125" style="1" customWidth="1"/>
    <col min="785" max="789" width="19.28515625" style="1" customWidth="1"/>
    <col min="790" max="790" width="20.7109375" style="1" customWidth="1"/>
    <col min="791" max="1024" width="19.28515625" style="1"/>
    <col min="1025" max="1025" width="32.5703125" style="1" customWidth="1"/>
    <col min="1026" max="1026" width="20.140625" style="1" bestFit="1" customWidth="1"/>
    <col min="1027" max="1027" width="13" style="1" bestFit="1" customWidth="1"/>
    <col min="1028" max="1028" width="16.5703125" style="1" bestFit="1" customWidth="1"/>
    <col min="1029" max="1029" width="20.42578125" style="1" bestFit="1" customWidth="1"/>
    <col min="1030" max="1030" width="20.140625" style="1" bestFit="1" customWidth="1"/>
    <col min="1031" max="1031" width="18.42578125" style="1" bestFit="1" customWidth="1"/>
    <col min="1032" max="1032" width="18.7109375" style="1" bestFit="1" customWidth="1"/>
    <col min="1033" max="1033" width="7.140625" style="1" customWidth="1"/>
    <col min="1034" max="1034" width="20.42578125" style="1" bestFit="1" customWidth="1"/>
    <col min="1035" max="1035" width="20.42578125" style="1" customWidth="1"/>
    <col min="1036" max="1037" width="19.85546875" style="1" customWidth="1"/>
    <col min="1038" max="1040" width="18.5703125" style="1" customWidth="1"/>
    <col min="1041" max="1045" width="19.28515625" style="1" customWidth="1"/>
    <col min="1046" max="1046" width="20.7109375" style="1" customWidth="1"/>
    <col min="1047" max="1280" width="19.28515625" style="1"/>
    <col min="1281" max="1281" width="32.5703125" style="1" customWidth="1"/>
    <col min="1282" max="1282" width="20.140625" style="1" bestFit="1" customWidth="1"/>
    <col min="1283" max="1283" width="13" style="1" bestFit="1" customWidth="1"/>
    <col min="1284" max="1284" width="16.5703125" style="1" bestFit="1" customWidth="1"/>
    <col min="1285" max="1285" width="20.42578125" style="1" bestFit="1" customWidth="1"/>
    <col min="1286" max="1286" width="20.140625" style="1" bestFit="1" customWidth="1"/>
    <col min="1287" max="1287" width="18.42578125" style="1" bestFit="1" customWidth="1"/>
    <col min="1288" max="1288" width="18.7109375" style="1" bestFit="1" customWidth="1"/>
    <col min="1289" max="1289" width="7.140625" style="1" customWidth="1"/>
    <col min="1290" max="1290" width="20.42578125" style="1" bestFit="1" customWidth="1"/>
    <col min="1291" max="1291" width="20.42578125" style="1" customWidth="1"/>
    <col min="1292" max="1293" width="19.85546875" style="1" customWidth="1"/>
    <col min="1294" max="1296" width="18.5703125" style="1" customWidth="1"/>
    <col min="1297" max="1301" width="19.28515625" style="1" customWidth="1"/>
    <col min="1302" max="1302" width="20.7109375" style="1" customWidth="1"/>
    <col min="1303" max="1536" width="19.28515625" style="1"/>
    <col min="1537" max="1537" width="32.5703125" style="1" customWidth="1"/>
    <col min="1538" max="1538" width="20.140625" style="1" bestFit="1" customWidth="1"/>
    <col min="1539" max="1539" width="13" style="1" bestFit="1" customWidth="1"/>
    <col min="1540" max="1540" width="16.5703125" style="1" bestFit="1" customWidth="1"/>
    <col min="1541" max="1541" width="20.42578125" style="1" bestFit="1" customWidth="1"/>
    <col min="1542" max="1542" width="20.140625" style="1" bestFit="1" customWidth="1"/>
    <col min="1543" max="1543" width="18.42578125" style="1" bestFit="1" customWidth="1"/>
    <col min="1544" max="1544" width="18.7109375" style="1" bestFit="1" customWidth="1"/>
    <col min="1545" max="1545" width="7.140625" style="1" customWidth="1"/>
    <col min="1546" max="1546" width="20.42578125" style="1" bestFit="1" customWidth="1"/>
    <col min="1547" max="1547" width="20.42578125" style="1" customWidth="1"/>
    <col min="1548" max="1549" width="19.85546875" style="1" customWidth="1"/>
    <col min="1550" max="1552" width="18.5703125" style="1" customWidth="1"/>
    <col min="1553" max="1557" width="19.28515625" style="1" customWidth="1"/>
    <col min="1558" max="1558" width="20.7109375" style="1" customWidth="1"/>
    <col min="1559" max="1792" width="19.28515625" style="1"/>
    <col min="1793" max="1793" width="32.5703125" style="1" customWidth="1"/>
    <col min="1794" max="1794" width="20.140625" style="1" bestFit="1" customWidth="1"/>
    <col min="1795" max="1795" width="13" style="1" bestFit="1" customWidth="1"/>
    <col min="1796" max="1796" width="16.5703125" style="1" bestFit="1" customWidth="1"/>
    <col min="1797" max="1797" width="20.42578125" style="1" bestFit="1" customWidth="1"/>
    <col min="1798" max="1798" width="20.140625" style="1" bestFit="1" customWidth="1"/>
    <col min="1799" max="1799" width="18.42578125" style="1" bestFit="1" customWidth="1"/>
    <col min="1800" max="1800" width="18.7109375" style="1" bestFit="1" customWidth="1"/>
    <col min="1801" max="1801" width="7.140625" style="1" customWidth="1"/>
    <col min="1802" max="1802" width="20.42578125" style="1" bestFit="1" customWidth="1"/>
    <col min="1803" max="1803" width="20.42578125" style="1" customWidth="1"/>
    <col min="1804" max="1805" width="19.85546875" style="1" customWidth="1"/>
    <col min="1806" max="1808" width="18.5703125" style="1" customWidth="1"/>
    <col min="1809" max="1813" width="19.28515625" style="1" customWidth="1"/>
    <col min="1814" max="1814" width="20.7109375" style="1" customWidth="1"/>
    <col min="1815" max="2048" width="19.28515625" style="1"/>
    <col min="2049" max="2049" width="32.5703125" style="1" customWidth="1"/>
    <col min="2050" max="2050" width="20.140625" style="1" bestFit="1" customWidth="1"/>
    <col min="2051" max="2051" width="13" style="1" bestFit="1" customWidth="1"/>
    <col min="2052" max="2052" width="16.5703125" style="1" bestFit="1" customWidth="1"/>
    <col min="2053" max="2053" width="20.42578125" style="1" bestFit="1" customWidth="1"/>
    <col min="2054" max="2054" width="20.140625" style="1" bestFit="1" customWidth="1"/>
    <col min="2055" max="2055" width="18.42578125" style="1" bestFit="1" customWidth="1"/>
    <col min="2056" max="2056" width="18.7109375" style="1" bestFit="1" customWidth="1"/>
    <col min="2057" max="2057" width="7.140625" style="1" customWidth="1"/>
    <col min="2058" max="2058" width="20.42578125" style="1" bestFit="1" customWidth="1"/>
    <col min="2059" max="2059" width="20.42578125" style="1" customWidth="1"/>
    <col min="2060" max="2061" width="19.85546875" style="1" customWidth="1"/>
    <col min="2062" max="2064" width="18.5703125" style="1" customWidth="1"/>
    <col min="2065" max="2069" width="19.28515625" style="1" customWidth="1"/>
    <col min="2070" max="2070" width="20.7109375" style="1" customWidth="1"/>
    <col min="2071" max="2304" width="19.28515625" style="1"/>
    <col min="2305" max="2305" width="32.5703125" style="1" customWidth="1"/>
    <col min="2306" max="2306" width="20.140625" style="1" bestFit="1" customWidth="1"/>
    <col min="2307" max="2307" width="13" style="1" bestFit="1" customWidth="1"/>
    <col min="2308" max="2308" width="16.5703125" style="1" bestFit="1" customWidth="1"/>
    <col min="2309" max="2309" width="20.42578125" style="1" bestFit="1" customWidth="1"/>
    <col min="2310" max="2310" width="20.140625" style="1" bestFit="1" customWidth="1"/>
    <col min="2311" max="2311" width="18.42578125" style="1" bestFit="1" customWidth="1"/>
    <col min="2312" max="2312" width="18.7109375" style="1" bestFit="1" customWidth="1"/>
    <col min="2313" max="2313" width="7.140625" style="1" customWidth="1"/>
    <col min="2314" max="2314" width="20.42578125" style="1" bestFit="1" customWidth="1"/>
    <col min="2315" max="2315" width="20.42578125" style="1" customWidth="1"/>
    <col min="2316" max="2317" width="19.85546875" style="1" customWidth="1"/>
    <col min="2318" max="2320" width="18.5703125" style="1" customWidth="1"/>
    <col min="2321" max="2325" width="19.28515625" style="1" customWidth="1"/>
    <col min="2326" max="2326" width="20.7109375" style="1" customWidth="1"/>
    <col min="2327" max="2560" width="19.28515625" style="1"/>
    <col min="2561" max="2561" width="32.5703125" style="1" customWidth="1"/>
    <col min="2562" max="2562" width="20.140625" style="1" bestFit="1" customWidth="1"/>
    <col min="2563" max="2563" width="13" style="1" bestFit="1" customWidth="1"/>
    <col min="2564" max="2564" width="16.5703125" style="1" bestFit="1" customWidth="1"/>
    <col min="2565" max="2565" width="20.42578125" style="1" bestFit="1" customWidth="1"/>
    <col min="2566" max="2566" width="20.140625" style="1" bestFit="1" customWidth="1"/>
    <col min="2567" max="2567" width="18.42578125" style="1" bestFit="1" customWidth="1"/>
    <col min="2568" max="2568" width="18.7109375" style="1" bestFit="1" customWidth="1"/>
    <col min="2569" max="2569" width="7.140625" style="1" customWidth="1"/>
    <col min="2570" max="2570" width="20.42578125" style="1" bestFit="1" customWidth="1"/>
    <col min="2571" max="2571" width="20.42578125" style="1" customWidth="1"/>
    <col min="2572" max="2573" width="19.85546875" style="1" customWidth="1"/>
    <col min="2574" max="2576" width="18.5703125" style="1" customWidth="1"/>
    <col min="2577" max="2581" width="19.28515625" style="1" customWidth="1"/>
    <col min="2582" max="2582" width="20.7109375" style="1" customWidth="1"/>
    <col min="2583" max="2816" width="19.28515625" style="1"/>
    <col min="2817" max="2817" width="32.5703125" style="1" customWidth="1"/>
    <col min="2818" max="2818" width="20.140625" style="1" bestFit="1" customWidth="1"/>
    <col min="2819" max="2819" width="13" style="1" bestFit="1" customWidth="1"/>
    <col min="2820" max="2820" width="16.5703125" style="1" bestFit="1" customWidth="1"/>
    <col min="2821" max="2821" width="20.42578125" style="1" bestFit="1" customWidth="1"/>
    <col min="2822" max="2822" width="20.140625" style="1" bestFit="1" customWidth="1"/>
    <col min="2823" max="2823" width="18.42578125" style="1" bestFit="1" customWidth="1"/>
    <col min="2824" max="2824" width="18.7109375" style="1" bestFit="1" customWidth="1"/>
    <col min="2825" max="2825" width="7.140625" style="1" customWidth="1"/>
    <col min="2826" max="2826" width="20.42578125" style="1" bestFit="1" customWidth="1"/>
    <col min="2827" max="2827" width="20.42578125" style="1" customWidth="1"/>
    <col min="2828" max="2829" width="19.85546875" style="1" customWidth="1"/>
    <col min="2830" max="2832" width="18.5703125" style="1" customWidth="1"/>
    <col min="2833" max="2837" width="19.28515625" style="1" customWidth="1"/>
    <col min="2838" max="2838" width="20.7109375" style="1" customWidth="1"/>
    <col min="2839" max="3072" width="19.28515625" style="1"/>
    <col min="3073" max="3073" width="32.5703125" style="1" customWidth="1"/>
    <col min="3074" max="3074" width="20.140625" style="1" bestFit="1" customWidth="1"/>
    <col min="3075" max="3075" width="13" style="1" bestFit="1" customWidth="1"/>
    <col min="3076" max="3076" width="16.5703125" style="1" bestFit="1" customWidth="1"/>
    <col min="3077" max="3077" width="20.42578125" style="1" bestFit="1" customWidth="1"/>
    <col min="3078" max="3078" width="20.140625" style="1" bestFit="1" customWidth="1"/>
    <col min="3079" max="3079" width="18.42578125" style="1" bestFit="1" customWidth="1"/>
    <col min="3080" max="3080" width="18.7109375" style="1" bestFit="1" customWidth="1"/>
    <col min="3081" max="3081" width="7.140625" style="1" customWidth="1"/>
    <col min="3082" max="3082" width="20.42578125" style="1" bestFit="1" customWidth="1"/>
    <col min="3083" max="3083" width="20.42578125" style="1" customWidth="1"/>
    <col min="3084" max="3085" width="19.85546875" style="1" customWidth="1"/>
    <col min="3086" max="3088" width="18.5703125" style="1" customWidth="1"/>
    <col min="3089" max="3093" width="19.28515625" style="1" customWidth="1"/>
    <col min="3094" max="3094" width="20.7109375" style="1" customWidth="1"/>
    <col min="3095" max="3328" width="19.28515625" style="1"/>
    <col min="3329" max="3329" width="32.5703125" style="1" customWidth="1"/>
    <col min="3330" max="3330" width="20.140625" style="1" bestFit="1" customWidth="1"/>
    <col min="3331" max="3331" width="13" style="1" bestFit="1" customWidth="1"/>
    <col min="3332" max="3332" width="16.5703125" style="1" bestFit="1" customWidth="1"/>
    <col min="3333" max="3333" width="20.42578125" style="1" bestFit="1" customWidth="1"/>
    <col min="3334" max="3334" width="20.140625" style="1" bestFit="1" customWidth="1"/>
    <col min="3335" max="3335" width="18.42578125" style="1" bestFit="1" customWidth="1"/>
    <col min="3336" max="3336" width="18.7109375" style="1" bestFit="1" customWidth="1"/>
    <col min="3337" max="3337" width="7.140625" style="1" customWidth="1"/>
    <col min="3338" max="3338" width="20.42578125" style="1" bestFit="1" customWidth="1"/>
    <col min="3339" max="3339" width="20.42578125" style="1" customWidth="1"/>
    <col min="3340" max="3341" width="19.85546875" style="1" customWidth="1"/>
    <col min="3342" max="3344" width="18.5703125" style="1" customWidth="1"/>
    <col min="3345" max="3349" width="19.28515625" style="1" customWidth="1"/>
    <col min="3350" max="3350" width="20.7109375" style="1" customWidth="1"/>
    <col min="3351" max="3584" width="19.28515625" style="1"/>
    <col min="3585" max="3585" width="32.5703125" style="1" customWidth="1"/>
    <col min="3586" max="3586" width="20.140625" style="1" bestFit="1" customWidth="1"/>
    <col min="3587" max="3587" width="13" style="1" bestFit="1" customWidth="1"/>
    <col min="3588" max="3588" width="16.5703125" style="1" bestFit="1" customWidth="1"/>
    <col min="3589" max="3589" width="20.42578125" style="1" bestFit="1" customWidth="1"/>
    <col min="3590" max="3590" width="20.140625" style="1" bestFit="1" customWidth="1"/>
    <col min="3591" max="3591" width="18.42578125" style="1" bestFit="1" customWidth="1"/>
    <col min="3592" max="3592" width="18.7109375" style="1" bestFit="1" customWidth="1"/>
    <col min="3593" max="3593" width="7.140625" style="1" customWidth="1"/>
    <col min="3594" max="3594" width="20.42578125" style="1" bestFit="1" customWidth="1"/>
    <col min="3595" max="3595" width="20.42578125" style="1" customWidth="1"/>
    <col min="3596" max="3597" width="19.85546875" style="1" customWidth="1"/>
    <col min="3598" max="3600" width="18.5703125" style="1" customWidth="1"/>
    <col min="3601" max="3605" width="19.28515625" style="1" customWidth="1"/>
    <col min="3606" max="3606" width="20.7109375" style="1" customWidth="1"/>
    <col min="3607" max="3840" width="19.28515625" style="1"/>
    <col min="3841" max="3841" width="32.5703125" style="1" customWidth="1"/>
    <col min="3842" max="3842" width="20.140625" style="1" bestFit="1" customWidth="1"/>
    <col min="3843" max="3843" width="13" style="1" bestFit="1" customWidth="1"/>
    <col min="3844" max="3844" width="16.5703125" style="1" bestFit="1" customWidth="1"/>
    <col min="3845" max="3845" width="20.42578125" style="1" bestFit="1" customWidth="1"/>
    <col min="3846" max="3846" width="20.140625" style="1" bestFit="1" customWidth="1"/>
    <col min="3847" max="3847" width="18.42578125" style="1" bestFit="1" customWidth="1"/>
    <col min="3848" max="3848" width="18.7109375" style="1" bestFit="1" customWidth="1"/>
    <col min="3849" max="3849" width="7.140625" style="1" customWidth="1"/>
    <col min="3850" max="3850" width="20.42578125" style="1" bestFit="1" customWidth="1"/>
    <col min="3851" max="3851" width="20.42578125" style="1" customWidth="1"/>
    <col min="3852" max="3853" width="19.85546875" style="1" customWidth="1"/>
    <col min="3854" max="3856" width="18.5703125" style="1" customWidth="1"/>
    <col min="3857" max="3861" width="19.28515625" style="1" customWidth="1"/>
    <col min="3862" max="3862" width="20.7109375" style="1" customWidth="1"/>
    <col min="3863" max="4096" width="19.28515625" style="1"/>
    <col min="4097" max="4097" width="32.5703125" style="1" customWidth="1"/>
    <col min="4098" max="4098" width="20.140625" style="1" bestFit="1" customWidth="1"/>
    <col min="4099" max="4099" width="13" style="1" bestFit="1" customWidth="1"/>
    <col min="4100" max="4100" width="16.5703125" style="1" bestFit="1" customWidth="1"/>
    <col min="4101" max="4101" width="20.42578125" style="1" bestFit="1" customWidth="1"/>
    <col min="4102" max="4102" width="20.140625" style="1" bestFit="1" customWidth="1"/>
    <col min="4103" max="4103" width="18.42578125" style="1" bestFit="1" customWidth="1"/>
    <col min="4104" max="4104" width="18.7109375" style="1" bestFit="1" customWidth="1"/>
    <col min="4105" max="4105" width="7.140625" style="1" customWidth="1"/>
    <col min="4106" max="4106" width="20.42578125" style="1" bestFit="1" customWidth="1"/>
    <col min="4107" max="4107" width="20.42578125" style="1" customWidth="1"/>
    <col min="4108" max="4109" width="19.85546875" style="1" customWidth="1"/>
    <col min="4110" max="4112" width="18.5703125" style="1" customWidth="1"/>
    <col min="4113" max="4117" width="19.28515625" style="1" customWidth="1"/>
    <col min="4118" max="4118" width="20.7109375" style="1" customWidth="1"/>
    <col min="4119" max="4352" width="19.28515625" style="1"/>
    <col min="4353" max="4353" width="32.5703125" style="1" customWidth="1"/>
    <col min="4354" max="4354" width="20.140625" style="1" bestFit="1" customWidth="1"/>
    <col min="4355" max="4355" width="13" style="1" bestFit="1" customWidth="1"/>
    <col min="4356" max="4356" width="16.5703125" style="1" bestFit="1" customWidth="1"/>
    <col min="4357" max="4357" width="20.42578125" style="1" bestFit="1" customWidth="1"/>
    <col min="4358" max="4358" width="20.140625" style="1" bestFit="1" customWidth="1"/>
    <col min="4359" max="4359" width="18.42578125" style="1" bestFit="1" customWidth="1"/>
    <col min="4360" max="4360" width="18.7109375" style="1" bestFit="1" customWidth="1"/>
    <col min="4361" max="4361" width="7.140625" style="1" customWidth="1"/>
    <col min="4362" max="4362" width="20.42578125" style="1" bestFit="1" customWidth="1"/>
    <col min="4363" max="4363" width="20.42578125" style="1" customWidth="1"/>
    <col min="4364" max="4365" width="19.85546875" style="1" customWidth="1"/>
    <col min="4366" max="4368" width="18.5703125" style="1" customWidth="1"/>
    <col min="4369" max="4373" width="19.28515625" style="1" customWidth="1"/>
    <col min="4374" max="4374" width="20.7109375" style="1" customWidth="1"/>
    <col min="4375" max="4608" width="19.28515625" style="1"/>
    <col min="4609" max="4609" width="32.5703125" style="1" customWidth="1"/>
    <col min="4610" max="4610" width="20.140625" style="1" bestFit="1" customWidth="1"/>
    <col min="4611" max="4611" width="13" style="1" bestFit="1" customWidth="1"/>
    <col min="4612" max="4612" width="16.5703125" style="1" bestFit="1" customWidth="1"/>
    <col min="4613" max="4613" width="20.42578125" style="1" bestFit="1" customWidth="1"/>
    <col min="4614" max="4614" width="20.140625" style="1" bestFit="1" customWidth="1"/>
    <col min="4615" max="4615" width="18.42578125" style="1" bestFit="1" customWidth="1"/>
    <col min="4616" max="4616" width="18.7109375" style="1" bestFit="1" customWidth="1"/>
    <col min="4617" max="4617" width="7.140625" style="1" customWidth="1"/>
    <col min="4618" max="4618" width="20.42578125" style="1" bestFit="1" customWidth="1"/>
    <col min="4619" max="4619" width="20.42578125" style="1" customWidth="1"/>
    <col min="4620" max="4621" width="19.85546875" style="1" customWidth="1"/>
    <col min="4622" max="4624" width="18.5703125" style="1" customWidth="1"/>
    <col min="4625" max="4629" width="19.28515625" style="1" customWidth="1"/>
    <col min="4630" max="4630" width="20.7109375" style="1" customWidth="1"/>
    <col min="4631" max="4864" width="19.28515625" style="1"/>
    <col min="4865" max="4865" width="32.5703125" style="1" customWidth="1"/>
    <col min="4866" max="4866" width="20.140625" style="1" bestFit="1" customWidth="1"/>
    <col min="4867" max="4867" width="13" style="1" bestFit="1" customWidth="1"/>
    <col min="4868" max="4868" width="16.5703125" style="1" bestFit="1" customWidth="1"/>
    <col min="4869" max="4869" width="20.42578125" style="1" bestFit="1" customWidth="1"/>
    <col min="4870" max="4870" width="20.140625" style="1" bestFit="1" customWidth="1"/>
    <col min="4871" max="4871" width="18.42578125" style="1" bestFit="1" customWidth="1"/>
    <col min="4872" max="4872" width="18.7109375" style="1" bestFit="1" customWidth="1"/>
    <col min="4873" max="4873" width="7.140625" style="1" customWidth="1"/>
    <col min="4874" max="4874" width="20.42578125" style="1" bestFit="1" customWidth="1"/>
    <col min="4875" max="4875" width="20.42578125" style="1" customWidth="1"/>
    <col min="4876" max="4877" width="19.85546875" style="1" customWidth="1"/>
    <col min="4878" max="4880" width="18.5703125" style="1" customWidth="1"/>
    <col min="4881" max="4885" width="19.28515625" style="1" customWidth="1"/>
    <col min="4886" max="4886" width="20.7109375" style="1" customWidth="1"/>
    <col min="4887" max="5120" width="19.28515625" style="1"/>
    <col min="5121" max="5121" width="32.5703125" style="1" customWidth="1"/>
    <col min="5122" max="5122" width="20.140625" style="1" bestFit="1" customWidth="1"/>
    <col min="5123" max="5123" width="13" style="1" bestFit="1" customWidth="1"/>
    <col min="5124" max="5124" width="16.5703125" style="1" bestFit="1" customWidth="1"/>
    <col min="5125" max="5125" width="20.42578125" style="1" bestFit="1" customWidth="1"/>
    <col min="5126" max="5126" width="20.140625" style="1" bestFit="1" customWidth="1"/>
    <col min="5127" max="5127" width="18.42578125" style="1" bestFit="1" customWidth="1"/>
    <col min="5128" max="5128" width="18.7109375" style="1" bestFit="1" customWidth="1"/>
    <col min="5129" max="5129" width="7.140625" style="1" customWidth="1"/>
    <col min="5130" max="5130" width="20.42578125" style="1" bestFit="1" customWidth="1"/>
    <col min="5131" max="5131" width="20.42578125" style="1" customWidth="1"/>
    <col min="5132" max="5133" width="19.85546875" style="1" customWidth="1"/>
    <col min="5134" max="5136" width="18.5703125" style="1" customWidth="1"/>
    <col min="5137" max="5141" width="19.28515625" style="1" customWidth="1"/>
    <col min="5142" max="5142" width="20.7109375" style="1" customWidth="1"/>
    <col min="5143" max="5376" width="19.28515625" style="1"/>
    <col min="5377" max="5377" width="32.5703125" style="1" customWidth="1"/>
    <col min="5378" max="5378" width="20.140625" style="1" bestFit="1" customWidth="1"/>
    <col min="5379" max="5379" width="13" style="1" bestFit="1" customWidth="1"/>
    <col min="5380" max="5380" width="16.5703125" style="1" bestFit="1" customWidth="1"/>
    <col min="5381" max="5381" width="20.42578125" style="1" bestFit="1" customWidth="1"/>
    <col min="5382" max="5382" width="20.140625" style="1" bestFit="1" customWidth="1"/>
    <col min="5383" max="5383" width="18.42578125" style="1" bestFit="1" customWidth="1"/>
    <col min="5384" max="5384" width="18.7109375" style="1" bestFit="1" customWidth="1"/>
    <col min="5385" max="5385" width="7.140625" style="1" customWidth="1"/>
    <col min="5386" max="5386" width="20.42578125" style="1" bestFit="1" customWidth="1"/>
    <col min="5387" max="5387" width="20.42578125" style="1" customWidth="1"/>
    <col min="5388" max="5389" width="19.85546875" style="1" customWidth="1"/>
    <col min="5390" max="5392" width="18.5703125" style="1" customWidth="1"/>
    <col min="5393" max="5397" width="19.28515625" style="1" customWidth="1"/>
    <col min="5398" max="5398" width="20.7109375" style="1" customWidth="1"/>
    <col min="5399" max="5632" width="19.28515625" style="1"/>
    <col min="5633" max="5633" width="32.5703125" style="1" customWidth="1"/>
    <col min="5634" max="5634" width="20.140625" style="1" bestFit="1" customWidth="1"/>
    <col min="5635" max="5635" width="13" style="1" bestFit="1" customWidth="1"/>
    <col min="5636" max="5636" width="16.5703125" style="1" bestFit="1" customWidth="1"/>
    <col min="5637" max="5637" width="20.42578125" style="1" bestFit="1" customWidth="1"/>
    <col min="5638" max="5638" width="20.140625" style="1" bestFit="1" customWidth="1"/>
    <col min="5639" max="5639" width="18.42578125" style="1" bestFit="1" customWidth="1"/>
    <col min="5640" max="5640" width="18.7109375" style="1" bestFit="1" customWidth="1"/>
    <col min="5641" max="5641" width="7.140625" style="1" customWidth="1"/>
    <col min="5642" max="5642" width="20.42578125" style="1" bestFit="1" customWidth="1"/>
    <col min="5643" max="5643" width="20.42578125" style="1" customWidth="1"/>
    <col min="5644" max="5645" width="19.85546875" style="1" customWidth="1"/>
    <col min="5646" max="5648" width="18.5703125" style="1" customWidth="1"/>
    <col min="5649" max="5653" width="19.28515625" style="1" customWidth="1"/>
    <col min="5654" max="5654" width="20.7109375" style="1" customWidth="1"/>
    <col min="5655" max="5888" width="19.28515625" style="1"/>
    <col min="5889" max="5889" width="32.5703125" style="1" customWidth="1"/>
    <col min="5890" max="5890" width="20.140625" style="1" bestFit="1" customWidth="1"/>
    <col min="5891" max="5891" width="13" style="1" bestFit="1" customWidth="1"/>
    <col min="5892" max="5892" width="16.5703125" style="1" bestFit="1" customWidth="1"/>
    <col min="5893" max="5893" width="20.42578125" style="1" bestFit="1" customWidth="1"/>
    <col min="5894" max="5894" width="20.140625" style="1" bestFit="1" customWidth="1"/>
    <col min="5895" max="5895" width="18.42578125" style="1" bestFit="1" customWidth="1"/>
    <col min="5896" max="5896" width="18.7109375" style="1" bestFit="1" customWidth="1"/>
    <col min="5897" max="5897" width="7.140625" style="1" customWidth="1"/>
    <col min="5898" max="5898" width="20.42578125" style="1" bestFit="1" customWidth="1"/>
    <col min="5899" max="5899" width="20.42578125" style="1" customWidth="1"/>
    <col min="5900" max="5901" width="19.85546875" style="1" customWidth="1"/>
    <col min="5902" max="5904" width="18.5703125" style="1" customWidth="1"/>
    <col min="5905" max="5909" width="19.28515625" style="1" customWidth="1"/>
    <col min="5910" max="5910" width="20.7109375" style="1" customWidth="1"/>
    <col min="5911" max="6144" width="19.28515625" style="1"/>
    <col min="6145" max="6145" width="32.5703125" style="1" customWidth="1"/>
    <col min="6146" max="6146" width="20.140625" style="1" bestFit="1" customWidth="1"/>
    <col min="6147" max="6147" width="13" style="1" bestFit="1" customWidth="1"/>
    <col min="6148" max="6148" width="16.5703125" style="1" bestFit="1" customWidth="1"/>
    <col min="6149" max="6149" width="20.42578125" style="1" bestFit="1" customWidth="1"/>
    <col min="6150" max="6150" width="20.140625" style="1" bestFit="1" customWidth="1"/>
    <col min="6151" max="6151" width="18.42578125" style="1" bestFit="1" customWidth="1"/>
    <col min="6152" max="6152" width="18.7109375" style="1" bestFit="1" customWidth="1"/>
    <col min="6153" max="6153" width="7.140625" style="1" customWidth="1"/>
    <col min="6154" max="6154" width="20.42578125" style="1" bestFit="1" customWidth="1"/>
    <col min="6155" max="6155" width="20.42578125" style="1" customWidth="1"/>
    <col min="6156" max="6157" width="19.85546875" style="1" customWidth="1"/>
    <col min="6158" max="6160" width="18.5703125" style="1" customWidth="1"/>
    <col min="6161" max="6165" width="19.28515625" style="1" customWidth="1"/>
    <col min="6166" max="6166" width="20.7109375" style="1" customWidth="1"/>
    <col min="6167" max="6400" width="19.28515625" style="1"/>
    <col min="6401" max="6401" width="32.5703125" style="1" customWidth="1"/>
    <col min="6402" max="6402" width="20.140625" style="1" bestFit="1" customWidth="1"/>
    <col min="6403" max="6403" width="13" style="1" bestFit="1" customWidth="1"/>
    <col min="6404" max="6404" width="16.5703125" style="1" bestFit="1" customWidth="1"/>
    <col min="6405" max="6405" width="20.42578125" style="1" bestFit="1" customWidth="1"/>
    <col min="6406" max="6406" width="20.140625" style="1" bestFit="1" customWidth="1"/>
    <col min="6407" max="6407" width="18.42578125" style="1" bestFit="1" customWidth="1"/>
    <col min="6408" max="6408" width="18.7109375" style="1" bestFit="1" customWidth="1"/>
    <col min="6409" max="6409" width="7.140625" style="1" customWidth="1"/>
    <col min="6410" max="6410" width="20.42578125" style="1" bestFit="1" customWidth="1"/>
    <col min="6411" max="6411" width="20.42578125" style="1" customWidth="1"/>
    <col min="6412" max="6413" width="19.85546875" style="1" customWidth="1"/>
    <col min="6414" max="6416" width="18.5703125" style="1" customWidth="1"/>
    <col min="6417" max="6421" width="19.28515625" style="1" customWidth="1"/>
    <col min="6422" max="6422" width="20.7109375" style="1" customWidth="1"/>
    <col min="6423" max="6656" width="19.28515625" style="1"/>
    <col min="6657" max="6657" width="32.5703125" style="1" customWidth="1"/>
    <col min="6658" max="6658" width="20.140625" style="1" bestFit="1" customWidth="1"/>
    <col min="6659" max="6659" width="13" style="1" bestFit="1" customWidth="1"/>
    <col min="6660" max="6660" width="16.5703125" style="1" bestFit="1" customWidth="1"/>
    <col min="6661" max="6661" width="20.42578125" style="1" bestFit="1" customWidth="1"/>
    <col min="6662" max="6662" width="20.140625" style="1" bestFit="1" customWidth="1"/>
    <col min="6663" max="6663" width="18.42578125" style="1" bestFit="1" customWidth="1"/>
    <col min="6664" max="6664" width="18.7109375" style="1" bestFit="1" customWidth="1"/>
    <col min="6665" max="6665" width="7.140625" style="1" customWidth="1"/>
    <col min="6666" max="6666" width="20.42578125" style="1" bestFit="1" customWidth="1"/>
    <col min="6667" max="6667" width="20.42578125" style="1" customWidth="1"/>
    <col min="6668" max="6669" width="19.85546875" style="1" customWidth="1"/>
    <col min="6670" max="6672" width="18.5703125" style="1" customWidth="1"/>
    <col min="6673" max="6677" width="19.28515625" style="1" customWidth="1"/>
    <col min="6678" max="6678" width="20.7109375" style="1" customWidth="1"/>
    <col min="6679" max="6912" width="19.28515625" style="1"/>
    <col min="6913" max="6913" width="32.5703125" style="1" customWidth="1"/>
    <col min="6914" max="6914" width="20.140625" style="1" bestFit="1" customWidth="1"/>
    <col min="6915" max="6915" width="13" style="1" bestFit="1" customWidth="1"/>
    <col min="6916" max="6916" width="16.5703125" style="1" bestFit="1" customWidth="1"/>
    <col min="6917" max="6917" width="20.42578125" style="1" bestFit="1" customWidth="1"/>
    <col min="6918" max="6918" width="20.140625" style="1" bestFit="1" customWidth="1"/>
    <col min="6919" max="6919" width="18.42578125" style="1" bestFit="1" customWidth="1"/>
    <col min="6920" max="6920" width="18.7109375" style="1" bestFit="1" customWidth="1"/>
    <col min="6921" max="6921" width="7.140625" style="1" customWidth="1"/>
    <col min="6922" max="6922" width="20.42578125" style="1" bestFit="1" customWidth="1"/>
    <col min="6923" max="6923" width="20.42578125" style="1" customWidth="1"/>
    <col min="6924" max="6925" width="19.85546875" style="1" customWidth="1"/>
    <col min="6926" max="6928" width="18.5703125" style="1" customWidth="1"/>
    <col min="6929" max="6933" width="19.28515625" style="1" customWidth="1"/>
    <col min="6934" max="6934" width="20.7109375" style="1" customWidth="1"/>
    <col min="6935" max="7168" width="19.28515625" style="1"/>
    <col min="7169" max="7169" width="32.5703125" style="1" customWidth="1"/>
    <col min="7170" max="7170" width="20.140625" style="1" bestFit="1" customWidth="1"/>
    <col min="7171" max="7171" width="13" style="1" bestFit="1" customWidth="1"/>
    <col min="7172" max="7172" width="16.5703125" style="1" bestFit="1" customWidth="1"/>
    <col min="7173" max="7173" width="20.42578125" style="1" bestFit="1" customWidth="1"/>
    <col min="7174" max="7174" width="20.140625" style="1" bestFit="1" customWidth="1"/>
    <col min="7175" max="7175" width="18.42578125" style="1" bestFit="1" customWidth="1"/>
    <col min="7176" max="7176" width="18.7109375" style="1" bestFit="1" customWidth="1"/>
    <col min="7177" max="7177" width="7.140625" style="1" customWidth="1"/>
    <col min="7178" max="7178" width="20.42578125" style="1" bestFit="1" customWidth="1"/>
    <col min="7179" max="7179" width="20.42578125" style="1" customWidth="1"/>
    <col min="7180" max="7181" width="19.85546875" style="1" customWidth="1"/>
    <col min="7182" max="7184" width="18.5703125" style="1" customWidth="1"/>
    <col min="7185" max="7189" width="19.28515625" style="1" customWidth="1"/>
    <col min="7190" max="7190" width="20.7109375" style="1" customWidth="1"/>
    <col min="7191" max="7424" width="19.28515625" style="1"/>
    <col min="7425" max="7425" width="32.5703125" style="1" customWidth="1"/>
    <col min="7426" max="7426" width="20.140625" style="1" bestFit="1" customWidth="1"/>
    <col min="7427" max="7427" width="13" style="1" bestFit="1" customWidth="1"/>
    <col min="7428" max="7428" width="16.5703125" style="1" bestFit="1" customWidth="1"/>
    <col min="7429" max="7429" width="20.42578125" style="1" bestFit="1" customWidth="1"/>
    <col min="7430" max="7430" width="20.140625" style="1" bestFit="1" customWidth="1"/>
    <col min="7431" max="7431" width="18.42578125" style="1" bestFit="1" customWidth="1"/>
    <col min="7432" max="7432" width="18.7109375" style="1" bestFit="1" customWidth="1"/>
    <col min="7433" max="7433" width="7.140625" style="1" customWidth="1"/>
    <col min="7434" max="7434" width="20.42578125" style="1" bestFit="1" customWidth="1"/>
    <col min="7435" max="7435" width="20.42578125" style="1" customWidth="1"/>
    <col min="7436" max="7437" width="19.85546875" style="1" customWidth="1"/>
    <col min="7438" max="7440" width="18.5703125" style="1" customWidth="1"/>
    <col min="7441" max="7445" width="19.28515625" style="1" customWidth="1"/>
    <col min="7446" max="7446" width="20.7109375" style="1" customWidth="1"/>
    <col min="7447" max="7680" width="19.28515625" style="1"/>
    <col min="7681" max="7681" width="32.5703125" style="1" customWidth="1"/>
    <col min="7682" max="7682" width="20.140625" style="1" bestFit="1" customWidth="1"/>
    <col min="7683" max="7683" width="13" style="1" bestFit="1" customWidth="1"/>
    <col min="7684" max="7684" width="16.5703125" style="1" bestFit="1" customWidth="1"/>
    <col min="7685" max="7685" width="20.42578125" style="1" bestFit="1" customWidth="1"/>
    <col min="7686" max="7686" width="20.140625" style="1" bestFit="1" customWidth="1"/>
    <col min="7687" max="7687" width="18.42578125" style="1" bestFit="1" customWidth="1"/>
    <col min="7688" max="7688" width="18.7109375" style="1" bestFit="1" customWidth="1"/>
    <col min="7689" max="7689" width="7.140625" style="1" customWidth="1"/>
    <col min="7690" max="7690" width="20.42578125" style="1" bestFit="1" customWidth="1"/>
    <col min="7691" max="7691" width="20.42578125" style="1" customWidth="1"/>
    <col min="7692" max="7693" width="19.85546875" style="1" customWidth="1"/>
    <col min="7694" max="7696" width="18.5703125" style="1" customWidth="1"/>
    <col min="7697" max="7701" width="19.28515625" style="1" customWidth="1"/>
    <col min="7702" max="7702" width="20.7109375" style="1" customWidth="1"/>
    <col min="7703" max="7936" width="19.28515625" style="1"/>
    <col min="7937" max="7937" width="32.5703125" style="1" customWidth="1"/>
    <col min="7938" max="7938" width="20.140625" style="1" bestFit="1" customWidth="1"/>
    <col min="7939" max="7939" width="13" style="1" bestFit="1" customWidth="1"/>
    <col min="7940" max="7940" width="16.5703125" style="1" bestFit="1" customWidth="1"/>
    <col min="7941" max="7941" width="20.42578125" style="1" bestFit="1" customWidth="1"/>
    <col min="7942" max="7942" width="20.140625" style="1" bestFit="1" customWidth="1"/>
    <col min="7943" max="7943" width="18.42578125" style="1" bestFit="1" customWidth="1"/>
    <col min="7944" max="7944" width="18.7109375" style="1" bestFit="1" customWidth="1"/>
    <col min="7945" max="7945" width="7.140625" style="1" customWidth="1"/>
    <col min="7946" max="7946" width="20.42578125" style="1" bestFit="1" customWidth="1"/>
    <col min="7947" max="7947" width="20.42578125" style="1" customWidth="1"/>
    <col min="7948" max="7949" width="19.85546875" style="1" customWidth="1"/>
    <col min="7950" max="7952" width="18.5703125" style="1" customWidth="1"/>
    <col min="7953" max="7957" width="19.28515625" style="1" customWidth="1"/>
    <col min="7958" max="7958" width="20.7109375" style="1" customWidth="1"/>
    <col min="7959" max="8192" width="19.28515625" style="1"/>
    <col min="8193" max="8193" width="32.5703125" style="1" customWidth="1"/>
    <col min="8194" max="8194" width="20.140625" style="1" bestFit="1" customWidth="1"/>
    <col min="8195" max="8195" width="13" style="1" bestFit="1" customWidth="1"/>
    <col min="8196" max="8196" width="16.5703125" style="1" bestFit="1" customWidth="1"/>
    <col min="8197" max="8197" width="20.42578125" style="1" bestFit="1" customWidth="1"/>
    <col min="8198" max="8198" width="20.140625" style="1" bestFit="1" customWidth="1"/>
    <col min="8199" max="8199" width="18.42578125" style="1" bestFit="1" customWidth="1"/>
    <col min="8200" max="8200" width="18.7109375" style="1" bestFit="1" customWidth="1"/>
    <col min="8201" max="8201" width="7.140625" style="1" customWidth="1"/>
    <col min="8202" max="8202" width="20.42578125" style="1" bestFit="1" customWidth="1"/>
    <col min="8203" max="8203" width="20.42578125" style="1" customWidth="1"/>
    <col min="8204" max="8205" width="19.85546875" style="1" customWidth="1"/>
    <col min="8206" max="8208" width="18.5703125" style="1" customWidth="1"/>
    <col min="8209" max="8213" width="19.28515625" style="1" customWidth="1"/>
    <col min="8214" max="8214" width="20.7109375" style="1" customWidth="1"/>
    <col min="8215" max="8448" width="19.28515625" style="1"/>
    <col min="8449" max="8449" width="32.5703125" style="1" customWidth="1"/>
    <col min="8450" max="8450" width="20.140625" style="1" bestFit="1" customWidth="1"/>
    <col min="8451" max="8451" width="13" style="1" bestFit="1" customWidth="1"/>
    <col min="8452" max="8452" width="16.5703125" style="1" bestFit="1" customWidth="1"/>
    <col min="8453" max="8453" width="20.42578125" style="1" bestFit="1" customWidth="1"/>
    <col min="8454" max="8454" width="20.140625" style="1" bestFit="1" customWidth="1"/>
    <col min="8455" max="8455" width="18.42578125" style="1" bestFit="1" customWidth="1"/>
    <col min="8456" max="8456" width="18.7109375" style="1" bestFit="1" customWidth="1"/>
    <col min="8457" max="8457" width="7.140625" style="1" customWidth="1"/>
    <col min="8458" max="8458" width="20.42578125" style="1" bestFit="1" customWidth="1"/>
    <col min="8459" max="8459" width="20.42578125" style="1" customWidth="1"/>
    <col min="8460" max="8461" width="19.85546875" style="1" customWidth="1"/>
    <col min="8462" max="8464" width="18.5703125" style="1" customWidth="1"/>
    <col min="8465" max="8469" width="19.28515625" style="1" customWidth="1"/>
    <col min="8470" max="8470" width="20.7109375" style="1" customWidth="1"/>
    <col min="8471" max="8704" width="19.28515625" style="1"/>
    <col min="8705" max="8705" width="32.5703125" style="1" customWidth="1"/>
    <col min="8706" max="8706" width="20.140625" style="1" bestFit="1" customWidth="1"/>
    <col min="8707" max="8707" width="13" style="1" bestFit="1" customWidth="1"/>
    <col min="8708" max="8708" width="16.5703125" style="1" bestFit="1" customWidth="1"/>
    <col min="8709" max="8709" width="20.42578125" style="1" bestFit="1" customWidth="1"/>
    <col min="8710" max="8710" width="20.140625" style="1" bestFit="1" customWidth="1"/>
    <col min="8711" max="8711" width="18.42578125" style="1" bestFit="1" customWidth="1"/>
    <col min="8712" max="8712" width="18.7109375" style="1" bestFit="1" customWidth="1"/>
    <col min="8713" max="8713" width="7.140625" style="1" customWidth="1"/>
    <col min="8714" max="8714" width="20.42578125" style="1" bestFit="1" customWidth="1"/>
    <col min="8715" max="8715" width="20.42578125" style="1" customWidth="1"/>
    <col min="8716" max="8717" width="19.85546875" style="1" customWidth="1"/>
    <col min="8718" max="8720" width="18.5703125" style="1" customWidth="1"/>
    <col min="8721" max="8725" width="19.28515625" style="1" customWidth="1"/>
    <col min="8726" max="8726" width="20.7109375" style="1" customWidth="1"/>
    <col min="8727" max="8960" width="19.28515625" style="1"/>
    <col min="8961" max="8961" width="32.5703125" style="1" customWidth="1"/>
    <col min="8962" max="8962" width="20.140625" style="1" bestFit="1" customWidth="1"/>
    <col min="8963" max="8963" width="13" style="1" bestFit="1" customWidth="1"/>
    <col min="8964" max="8964" width="16.5703125" style="1" bestFit="1" customWidth="1"/>
    <col min="8965" max="8965" width="20.42578125" style="1" bestFit="1" customWidth="1"/>
    <col min="8966" max="8966" width="20.140625" style="1" bestFit="1" customWidth="1"/>
    <col min="8967" max="8967" width="18.42578125" style="1" bestFit="1" customWidth="1"/>
    <col min="8968" max="8968" width="18.7109375" style="1" bestFit="1" customWidth="1"/>
    <col min="8969" max="8969" width="7.140625" style="1" customWidth="1"/>
    <col min="8970" max="8970" width="20.42578125" style="1" bestFit="1" customWidth="1"/>
    <col min="8971" max="8971" width="20.42578125" style="1" customWidth="1"/>
    <col min="8972" max="8973" width="19.85546875" style="1" customWidth="1"/>
    <col min="8974" max="8976" width="18.5703125" style="1" customWidth="1"/>
    <col min="8977" max="8981" width="19.28515625" style="1" customWidth="1"/>
    <col min="8982" max="8982" width="20.7109375" style="1" customWidth="1"/>
    <col min="8983" max="9216" width="19.28515625" style="1"/>
    <col min="9217" max="9217" width="32.5703125" style="1" customWidth="1"/>
    <col min="9218" max="9218" width="20.140625" style="1" bestFit="1" customWidth="1"/>
    <col min="9219" max="9219" width="13" style="1" bestFit="1" customWidth="1"/>
    <col min="9220" max="9220" width="16.5703125" style="1" bestFit="1" customWidth="1"/>
    <col min="9221" max="9221" width="20.42578125" style="1" bestFit="1" customWidth="1"/>
    <col min="9222" max="9222" width="20.140625" style="1" bestFit="1" customWidth="1"/>
    <col min="9223" max="9223" width="18.42578125" style="1" bestFit="1" customWidth="1"/>
    <col min="9224" max="9224" width="18.7109375" style="1" bestFit="1" customWidth="1"/>
    <col min="9225" max="9225" width="7.140625" style="1" customWidth="1"/>
    <col min="9226" max="9226" width="20.42578125" style="1" bestFit="1" customWidth="1"/>
    <col min="9227" max="9227" width="20.42578125" style="1" customWidth="1"/>
    <col min="9228" max="9229" width="19.85546875" style="1" customWidth="1"/>
    <col min="9230" max="9232" width="18.5703125" style="1" customWidth="1"/>
    <col min="9233" max="9237" width="19.28515625" style="1" customWidth="1"/>
    <col min="9238" max="9238" width="20.7109375" style="1" customWidth="1"/>
    <col min="9239" max="9472" width="19.28515625" style="1"/>
    <col min="9473" max="9473" width="32.5703125" style="1" customWidth="1"/>
    <col min="9474" max="9474" width="20.140625" style="1" bestFit="1" customWidth="1"/>
    <col min="9475" max="9475" width="13" style="1" bestFit="1" customWidth="1"/>
    <col min="9476" max="9476" width="16.5703125" style="1" bestFit="1" customWidth="1"/>
    <col min="9477" max="9477" width="20.42578125" style="1" bestFit="1" customWidth="1"/>
    <col min="9478" max="9478" width="20.140625" style="1" bestFit="1" customWidth="1"/>
    <col min="9479" max="9479" width="18.42578125" style="1" bestFit="1" customWidth="1"/>
    <col min="9480" max="9480" width="18.7109375" style="1" bestFit="1" customWidth="1"/>
    <col min="9481" max="9481" width="7.140625" style="1" customWidth="1"/>
    <col min="9482" max="9482" width="20.42578125" style="1" bestFit="1" customWidth="1"/>
    <col min="9483" max="9483" width="20.42578125" style="1" customWidth="1"/>
    <col min="9484" max="9485" width="19.85546875" style="1" customWidth="1"/>
    <col min="9486" max="9488" width="18.5703125" style="1" customWidth="1"/>
    <col min="9489" max="9493" width="19.28515625" style="1" customWidth="1"/>
    <col min="9494" max="9494" width="20.7109375" style="1" customWidth="1"/>
    <col min="9495" max="9728" width="19.28515625" style="1"/>
    <col min="9729" max="9729" width="32.5703125" style="1" customWidth="1"/>
    <col min="9730" max="9730" width="20.140625" style="1" bestFit="1" customWidth="1"/>
    <col min="9731" max="9731" width="13" style="1" bestFit="1" customWidth="1"/>
    <col min="9732" max="9732" width="16.5703125" style="1" bestFit="1" customWidth="1"/>
    <col min="9733" max="9733" width="20.42578125" style="1" bestFit="1" customWidth="1"/>
    <col min="9734" max="9734" width="20.140625" style="1" bestFit="1" customWidth="1"/>
    <col min="9735" max="9735" width="18.42578125" style="1" bestFit="1" customWidth="1"/>
    <col min="9736" max="9736" width="18.7109375" style="1" bestFit="1" customWidth="1"/>
    <col min="9737" max="9737" width="7.140625" style="1" customWidth="1"/>
    <col min="9738" max="9738" width="20.42578125" style="1" bestFit="1" customWidth="1"/>
    <col min="9739" max="9739" width="20.42578125" style="1" customWidth="1"/>
    <col min="9740" max="9741" width="19.85546875" style="1" customWidth="1"/>
    <col min="9742" max="9744" width="18.5703125" style="1" customWidth="1"/>
    <col min="9745" max="9749" width="19.28515625" style="1" customWidth="1"/>
    <col min="9750" max="9750" width="20.7109375" style="1" customWidth="1"/>
    <col min="9751" max="9984" width="19.28515625" style="1"/>
    <col min="9985" max="9985" width="32.5703125" style="1" customWidth="1"/>
    <col min="9986" max="9986" width="20.140625" style="1" bestFit="1" customWidth="1"/>
    <col min="9987" max="9987" width="13" style="1" bestFit="1" customWidth="1"/>
    <col min="9988" max="9988" width="16.5703125" style="1" bestFit="1" customWidth="1"/>
    <col min="9989" max="9989" width="20.42578125" style="1" bestFit="1" customWidth="1"/>
    <col min="9990" max="9990" width="20.140625" style="1" bestFit="1" customWidth="1"/>
    <col min="9991" max="9991" width="18.42578125" style="1" bestFit="1" customWidth="1"/>
    <col min="9992" max="9992" width="18.7109375" style="1" bestFit="1" customWidth="1"/>
    <col min="9993" max="9993" width="7.140625" style="1" customWidth="1"/>
    <col min="9994" max="9994" width="20.42578125" style="1" bestFit="1" customWidth="1"/>
    <col min="9995" max="9995" width="20.42578125" style="1" customWidth="1"/>
    <col min="9996" max="9997" width="19.85546875" style="1" customWidth="1"/>
    <col min="9998" max="10000" width="18.5703125" style="1" customWidth="1"/>
    <col min="10001" max="10005" width="19.28515625" style="1" customWidth="1"/>
    <col min="10006" max="10006" width="20.7109375" style="1" customWidth="1"/>
    <col min="10007" max="10240" width="19.28515625" style="1"/>
    <col min="10241" max="10241" width="32.5703125" style="1" customWidth="1"/>
    <col min="10242" max="10242" width="20.140625" style="1" bestFit="1" customWidth="1"/>
    <col min="10243" max="10243" width="13" style="1" bestFit="1" customWidth="1"/>
    <col min="10244" max="10244" width="16.5703125" style="1" bestFit="1" customWidth="1"/>
    <col min="10245" max="10245" width="20.42578125" style="1" bestFit="1" customWidth="1"/>
    <col min="10246" max="10246" width="20.140625" style="1" bestFit="1" customWidth="1"/>
    <col min="10247" max="10247" width="18.42578125" style="1" bestFit="1" customWidth="1"/>
    <col min="10248" max="10248" width="18.7109375" style="1" bestFit="1" customWidth="1"/>
    <col min="10249" max="10249" width="7.140625" style="1" customWidth="1"/>
    <col min="10250" max="10250" width="20.42578125" style="1" bestFit="1" customWidth="1"/>
    <col min="10251" max="10251" width="20.42578125" style="1" customWidth="1"/>
    <col min="10252" max="10253" width="19.85546875" style="1" customWidth="1"/>
    <col min="10254" max="10256" width="18.5703125" style="1" customWidth="1"/>
    <col min="10257" max="10261" width="19.28515625" style="1" customWidth="1"/>
    <col min="10262" max="10262" width="20.7109375" style="1" customWidth="1"/>
    <col min="10263" max="10496" width="19.28515625" style="1"/>
    <col min="10497" max="10497" width="32.5703125" style="1" customWidth="1"/>
    <col min="10498" max="10498" width="20.140625" style="1" bestFit="1" customWidth="1"/>
    <col min="10499" max="10499" width="13" style="1" bestFit="1" customWidth="1"/>
    <col min="10500" max="10500" width="16.5703125" style="1" bestFit="1" customWidth="1"/>
    <col min="10501" max="10501" width="20.42578125" style="1" bestFit="1" customWidth="1"/>
    <col min="10502" max="10502" width="20.140625" style="1" bestFit="1" customWidth="1"/>
    <col min="10503" max="10503" width="18.42578125" style="1" bestFit="1" customWidth="1"/>
    <col min="10504" max="10504" width="18.7109375" style="1" bestFit="1" customWidth="1"/>
    <col min="10505" max="10505" width="7.140625" style="1" customWidth="1"/>
    <col min="10506" max="10506" width="20.42578125" style="1" bestFit="1" customWidth="1"/>
    <col min="10507" max="10507" width="20.42578125" style="1" customWidth="1"/>
    <col min="10508" max="10509" width="19.85546875" style="1" customWidth="1"/>
    <col min="10510" max="10512" width="18.5703125" style="1" customWidth="1"/>
    <col min="10513" max="10517" width="19.28515625" style="1" customWidth="1"/>
    <col min="10518" max="10518" width="20.7109375" style="1" customWidth="1"/>
    <col min="10519" max="10752" width="19.28515625" style="1"/>
    <col min="10753" max="10753" width="32.5703125" style="1" customWidth="1"/>
    <col min="10754" max="10754" width="20.140625" style="1" bestFit="1" customWidth="1"/>
    <col min="10755" max="10755" width="13" style="1" bestFit="1" customWidth="1"/>
    <col min="10756" max="10756" width="16.5703125" style="1" bestFit="1" customWidth="1"/>
    <col min="10757" max="10757" width="20.42578125" style="1" bestFit="1" customWidth="1"/>
    <col min="10758" max="10758" width="20.140625" style="1" bestFit="1" customWidth="1"/>
    <col min="10759" max="10759" width="18.42578125" style="1" bestFit="1" customWidth="1"/>
    <col min="10760" max="10760" width="18.7109375" style="1" bestFit="1" customWidth="1"/>
    <col min="10761" max="10761" width="7.140625" style="1" customWidth="1"/>
    <col min="10762" max="10762" width="20.42578125" style="1" bestFit="1" customWidth="1"/>
    <col min="10763" max="10763" width="20.42578125" style="1" customWidth="1"/>
    <col min="10764" max="10765" width="19.85546875" style="1" customWidth="1"/>
    <col min="10766" max="10768" width="18.5703125" style="1" customWidth="1"/>
    <col min="10769" max="10773" width="19.28515625" style="1" customWidth="1"/>
    <col min="10774" max="10774" width="20.7109375" style="1" customWidth="1"/>
    <col min="10775" max="11008" width="19.28515625" style="1"/>
    <col min="11009" max="11009" width="32.5703125" style="1" customWidth="1"/>
    <col min="11010" max="11010" width="20.140625" style="1" bestFit="1" customWidth="1"/>
    <col min="11011" max="11011" width="13" style="1" bestFit="1" customWidth="1"/>
    <col min="11012" max="11012" width="16.5703125" style="1" bestFit="1" customWidth="1"/>
    <col min="11013" max="11013" width="20.42578125" style="1" bestFit="1" customWidth="1"/>
    <col min="11014" max="11014" width="20.140625" style="1" bestFit="1" customWidth="1"/>
    <col min="11015" max="11015" width="18.42578125" style="1" bestFit="1" customWidth="1"/>
    <col min="11016" max="11016" width="18.7109375" style="1" bestFit="1" customWidth="1"/>
    <col min="11017" max="11017" width="7.140625" style="1" customWidth="1"/>
    <col min="11018" max="11018" width="20.42578125" style="1" bestFit="1" customWidth="1"/>
    <col min="11019" max="11019" width="20.42578125" style="1" customWidth="1"/>
    <col min="11020" max="11021" width="19.85546875" style="1" customWidth="1"/>
    <col min="11022" max="11024" width="18.5703125" style="1" customWidth="1"/>
    <col min="11025" max="11029" width="19.28515625" style="1" customWidth="1"/>
    <col min="11030" max="11030" width="20.7109375" style="1" customWidth="1"/>
    <col min="11031" max="11264" width="19.28515625" style="1"/>
    <col min="11265" max="11265" width="32.5703125" style="1" customWidth="1"/>
    <col min="11266" max="11266" width="20.140625" style="1" bestFit="1" customWidth="1"/>
    <col min="11267" max="11267" width="13" style="1" bestFit="1" customWidth="1"/>
    <col min="11268" max="11268" width="16.5703125" style="1" bestFit="1" customWidth="1"/>
    <col min="11269" max="11269" width="20.42578125" style="1" bestFit="1" customWidth="1"/>
    <col min="11270" max="11270" width="20.140625" style="1" bestFit="1" customWidth="1"/>
    <col min="11271" max="11271" width="18.42578125" style="1" bestFit="1" customWidth="1"/>
    <col min="11272" max="11272" width="18.7109375" style="1" bestFit="1" customWidth="1"/>
    <col min="11273" max="11273" width="7.140625" style="1" customWidth="1"/>
    <col min="11274" max="11274" width="20.42578125" style="1" bestFit="1" customWidth="1"/>
    <col min="11275" max="11275" width="20.42578125" style="1" customWidth="1"/>
    <col min="11276" max="11277" width="19.85546875" style="1" customWidth="1"/>
    <col min="11278" max="11280" width="18.5703125" style="1" customWidth="1"/>
    <col min="11281" max="11285" width="19.28515625" style="1" customWidth="1"/>
    <col min="11286" max="11286" width="20.7109375" style="1" customWidth="1"/>
    <col min="11287" max="11520" width="19.28515625" style="1"/>
    <col min="11521" max="11521" width="32.5703125" style="1" customWidth="1"/>
    <col min="11522" max="11522" width="20.140625" style="1" bestFit="1" customWidth="1"/>
    <col min="11523" max="11523" width="13" style="1" bestFit="1" customWidth="1"/>
    <col min="11524" max="11524" width="16.5703125" style="1" bestFit="1" customWidth="1"/>
    <col min="11525" max="11525" width="20.42578125" style="1" bestFit="1" customWidth="1"/>
    <col min="11526" max="11526" width="20.140625" style="1" bestFit="1" customWidth="1"/>
    <col min="11527" max="11527" width="18.42578125" style="1" bestFit="1" customWidth="1"/>
    <col min="11528" max="11528" width="18.7109375" style="1" bestFit="1" customWidth="1"/>
    <col min="11529" max="11529" width="7.140625" style="1" customWidth="1"/>
    <col min="11530" max="11530" width="20.42578125" style="1" bestFit="1" customWidth="1"/>
    <col min="11531" max="11531" width="20.42578125" style="1" customWidth="1"/>
    <col min="11532" max="11533" width="19.85546875" style="1" customWidth="1"/>
    <col min="11534" max="11536" width="18.5703125" style="1" customWidth="1"/>
    <col min="11537" max="11541" width="19.28515625" style="1" customWidth="1"/>
    <col min="11542" max="11542" width="20.7109375" style="1" customWidth="1"/>
    <col min="11543" max="11776" width="19.28515625" style="1"/>
    <col min="11777" max="11777" width="32.5703125" style="1" customWidth="1"/>
    <col min="11778" max="11778" width="20.140625" style="1" bestFit="1" customWidth="1"/>
    <col min="11779" max="11779" width="13" style="1" bestFit="1" customWidth="1"/>
    <col min="11780" max="11780" width="16.5703125" style="1" bestFit="1" customWidth="1"/>
    <col min="11781" max="11781" width="20.42578125" style="1" bestFit="1" customWidth="1"/>
    <col min="11782" max="11782" width="20.140625" style="1" bestFit="1" customWidth="1"/>
    <col min="11783" max="11783" width="18.42578125" style="1" bestFit="1" customWidth="1"/>
    <col min="11784" max="11784" width="18.7109375" style="1" bestFit="1" customWidth="1"/>
    <col min="11785" max="11785" width="7.140625" style="1" customWidth="1"/>
    <col min="11786" max="11786" width="20.42578125" style="1" bestFit="1" customWidth="1"/>
    <col min="11787" max="11787" width="20.42578125" style="1" customWidth="1"/>
    <col min="11788" max="11789" width="19.85546875" style="1" customWidth="1"/>
    <col min="11790" max="11792" width="18.5703125" style="1" customWidth="1"/>
    <col min="11793" max="11797" width="19.28515625" style="1" customWidth="1"/>
    <col min="11798" max="11798" width="20.7109375" style="1" customWidth="1"/>
    <col min="11799" max="12032" width="19.28515625" style="1"/>
    <col min="12033" max="12033" width="32.5703125" style="1" customWidth="1"/>
    <col min="12034" max="12034" width="20.140625" style="1" bestFit="1" customWidth="1"/>
    <col min="12035" max="12035" width="13" style="1" bestFit="1" customWidth="1"/>
    <col min="12036" max="12036" width="16.5703125" style="1" bestFit="1" customWidth="1"/>
    <col min="12037" max="12037" width="20.42578125" style="1" bestFit="1" customWidth="1"/>
    <col min="12038" max="12038" width="20.140625" style="1" bestFit="1" customWidth="1"/>
    <col min="12039" max="12039" width="18.42578125" style="1" bestFit="1" customWidth="1"/>
    <col min="12040" max="12040" width="18.7109375" style="1" bestFit="1" customWidth="1"/>
    <col min="12041" max="12041" width="7.140625" style="1" customWidth="1"/>
    <col min="12042" max="12042" width="20.42578125" style="1" bestFit="1" customWidth="1"/>
    <col min="12043" max="12043" width="20.42578125" style="1" customWidth="1"/>
    <col min="12044" max="12045" width="19.85546875" style="1" customWidth="1"/>
    <col min="12046" max="12048" width="18.5703125" style="1" customWidth="1"/>
    <col min="12049" max="12053" width="19.28515625" style="1" customWidth="1"/>
    <col min="12054" max="12054" width="20.7109375" style="1" customWidth="1"/>
    <col min="12055" max="12288" width="19.28515625" style="1"/>
    <col min="12289" max="12289" width="32.5703125" style="1" customWidth="1"/>
    <col min="12290" max="12290" width="20.140625" style="1" bestFit="1" customWidth="1"/>
    <col min="12291" max="12291" width="13" style="1" bestFit="1" customWidth="1"/>
    <col min="12292" max="12292" width="16.5703125" style="1" bestFit="1" customWidth="1"/>
    <col min="12293" max="12293" width="20.42578125" style="1" bestFit="1" customWidth="1"/>
    <col min="12294" max="12294" width="20.140625" style="1" bestFit="1" customWidth="1"/>
    <col min="12295" max="12295" width="18.42578125" style="1" bestFit="1" customWidth="1"/>
    <col min="12296" max="12296" width="18.7109375" style="1" bestFit="1" customWidth="1"/>
    <col min="12297" max="12297" width="7.140625" style="1" customWidth="1"/>
    <col min="12298" max="12298" width="20.42578125" style="1" bestFit="1" customWidth="1"/>
    <col min="12299" max="12299" width="20.42578125" style="1" customWidth="1"/>
    <col min="12300" max="12301" width="19.85546875" style="1" customWidth="1"/>
    <col min="12302" max="12304" width="18.5703125" style="1" customWidth="1"/>
    <col min="12305" max="12309" width="19.28515625" style="1" customWidth="1"/>
    <col min="12310" max="12310" width="20.7109375" style="1" customWidth="1"/>
    <col min="12311" max="12544" width="19.28515625" style="1"/>
    <col min="12545" max="12545" width="32.5703125" style="1" customWidth="1"/>
    <col min="12546" max="12546" width="20.140625" style="1" bestFit="1" customWidth="1"/>
    <col min="12547" max="12547" width="13" style="1" bestFit="1" customWidth="1"/>
    <col min="12548" max="12548" width="16.5703125" style="1" bestFit="1" customWidth="1"/>
    <col min="12549" max="12549" width="20.42578125" style="1" bestFit="1" customWidth="1"/>
    <col min="12550" max="12550" width="20.140625" style="1" bestFit="1" customWidth="1"/>
    <col min="12551" max="12551" width="18.42578125" style="1" bestFit="1" customWidth="1"/>
    <col min="12552" max="12552" width="18.7109375" style="1" bestFit="1" customWidth="1"/>
    <col min="12553" max="12553" width="7.140625" style="1" customWidth="1"/>
    <col min="12554" max="12554" width="20.42578125" style="1" bestFit="1" customWidth="1"/>
    <col min="12555" max="12555" width="20.42578125" style="1" customWidth="1"/>
    <col min="12556" max="12557" width="19.85546875" style="1" customWidth="1"/>
    <col min="12558" max="12560" width="18.5703125" style="1" customWidth="1"/>
    <col min="12561" max="12565" width="19.28515625" style="1" customWidth="1"/>
    <col min="12566" max="12566" width="20.7109375" style="1" customWidth="1"/>
    <col min="12567" max="12800" width="19.28515625" style="1"/>
    <col min="12801" max="12801" width="32.5703125" style="1" customWidth="1"/>
    <col min="12802" max="12802" width="20.140625" style="1" bestFit="1" customWidth="1"/>
    <col min="12803" max="12803" width="13" style="1" bestFit="1" customWidth="1"/>
    <col min="12804" max="12804" width="16.5703125" style="1" bestFit="1" customWidth="1"/>
    <col min="12805" max="12805" width="20.42578125" style="1" bestFit="1" customWidth="1"/>
    <col min="12806" max="12806" width="20.140625" style="1" bestFit="1" customWidth="1"/>
    <col min="12807" max="12807" width="18.42578125" style="1" bestFit="1" customWidth="1"/>
    <col min="12808" max="12808" width="18.7109375" style="1" bestFit="1" customWidth="1"/>
    <col min="12809" max="12809" width="7.140625" style="1" customWidth="1"/>
    <col min="12810" max="12810" width="20.42578125" style="1" bestFit="1" customWidth="1"/>
    <col min="12811" max="12811" width="20.42578125" style="1" customWidth="1"/>
    <col min="12812" max="12813" width="19.85546875" style="1" customWidth="1"/>
    <col min="12814" max="12816" width="18.5703125" style="1" customWidth="1"/>
    <col min="12817" max="12821" width="19.28515625" style="1" customWidth="1"/>
    <col min="12822" max="12822" width="20.7109375" style="1" customWidth="1"/>
    <col min="12823" max="13056" width="19.28515625" style="1"/>
    <col min="13057" max="13057" width="32.5703125" style="1" customWidth="1"/>
    <col min="13058" max="13058" width="20.140625" style="1" bestFit="1" customWidth="1"/>
    <col min="13059" max="13059" width="13" style="1" bestFit="1" customWidth="1"/>
    <col min="13060" max="13060" width="16.5703125" style="1" bestFit="1" customWidth="1"/>
    <col min="13061" max="13061" width="20.42578125" style="1" bestFit="1" customWidth="1"/>
    <col min="13062" max="13062" width="20.140625" style="1" bestFit="1" customWidth="1"/>
    <col min="13063" max="13063" width="18.42578125" style="1" bestFit="1" customWidth="1"/>
    <col min="13064" max="13064" width="18.7109375" style="1" bestFit="1" customWidth="1"/>
    <col min="13065" max="13065" width="7.140625" style="1" customWidth="1"/>
    <col min="13066" max="13066" width="20.42578125" style="1" bestFit="1" customWidth="1"/>
    <col min="13067" max="13067" width="20.42578125" style="1" customWidth="1"/>
    <col min="13068" max="13069" width="19.85546875" style="1" customWidth="1"/>
    <col min="13070" max="13072" width="18.5703125" style="1" customWidth="1"/>
    <col min="13073" max="13077" width="19.28515625" style="1" customWidth="1"/>
    <col min="13078" max="13078" width="20.7109375" style="1" customWidth="1"/>
    <col min="13079" max="13312" width="19.28515625" style="1"/>
    <col min="13313" max="13313" width="32.5703125" style="1" customWidth="1"/>
    <col min="13314" max="13314" width="20.140625" style="1" bestFit="1" customWidth="1"/>
    <col min="13315" max="13315" width="13" style="1" bestFit="1" customWidth="1"/>
    <col min="13316" max="13316" width="16.5703125" style="1" bestFit="1" customWidth="1"/>
    <col min="13317" max="13317" width="20.42578125" style="1" bestFit="1" customWidth="1"/>
    <col min="13318" max="13318" width="20.140625" style="1" bestFit="1" customWidth="1"/>
    <col min="13319" max="13319" width="18.42578125" style="1" bestFit="1" customWidth="1"/>
    <col min="13320" max="13320" width="18.7109375" style="1" bestFit="1" customWidth="1"/>
    <col min="13321" max="13321" width="7.140625" style="1" customWidth="1"/>
    <col min="13322" max="13322" width="20.42578125" style="1" bestFit="1" customWidth="1"/>
    <col min="13323" max="13323" width="20.42578125" style="1" customWidth="1"/>
    <col min="13324" max="13325" width="19.85546875" style="1" customWidth="1"/>
    <col min="13326" max="13328" width="18.5703125" style="1" customWidth="1"/>
    <col min="13329" max="13333" width="19.28515625" style="1" customWidth="1"/>
    <col min="13334" max="13334" width="20.7109375" style="1" customWidth="1"/>
    <col min="13335" max="13568" width="19.28515625" style="1"/>
    <col min="13569" max="13569" width="32.5703125" style="1" customWidth="1"/>
    <col min="13570" max="13570" width="20.140625" style="1" bestFit="1" customWidth="1"/>
    <col min="13571" max="13571" width="13" style="1" bestFit="1" customWidth="1"/>
    <col min="13572" max="13572" width="16.5703125" style="1" bestFit="1" customWidth="1"/>
    <col min="13573" max="13573" width="20.42578125" style="1" bestFit="1" customWidth="1"/>
    <col min="13574" max="13574" width="20.140625" style="1" bestFit="1" customWidth="1"/>
    <col min="13575" max="13575" width="18.42578125" style="1" bestFit="1" customWidth="1"/>
    <col min="13576" max="13576" width="18.7109375" style="1" bestFit="1" customWidth="1"/>
    <col min="13577" max="13577" width="7.140625" style="1" customWidth="1"/>
    <col min="13578" max="13578" width="20.42578125" style="1" bestFit="1" customWidth="1"/>
    <col min="13579" max="13579" width="20.42578125" style="1" customWidth="1"/>
    <col min="13580" max="13581" width="19.85546875" style="1" customWidth="1"/>
    <col min="13582" max="13584" width="18.5703125" style="1" customWidth="1"/>
    <col min="13585" max="13589" width="19.28515625" style="1" customWidth="1"/>
    <col min="13590" max="13590" width="20.7109375" style="1" customWidth="1"/>
    <col min="13591" max="13824" width="19.28515625" style="1"/>
    <col min="13825" max="13825" width="32.5703125" style="1" customWidth="1"/>
    <col min="13826" max="13826" width="20.140625" style="1" bestFit="1" customWidth="1"/>
    <col min="13827" max="13827" width="13" style="1" bestFit="1" customWidth="1"/>
    <col min="13828" max="13828" width="16.5703125" style="1" bestFit="1" customWidth="1"/>
    <col min="13829" max="13829" width="20.42578125" style="1" bestFit="1" customWidth="1"/>
    <col min="13830" max="13830" width="20.140625" style="1" bestFit="1" customWidth="1"/>
    <col min="13831" max="13831" width="18.42578125" style="1" bestFit="1" customWidth="1"/>
    <col min="13832" max="13832" width="18.7109375" style="1" bestFit="1" customWidth="1"/>
    <col min="13833" max="13833" width="7.140625" style="1" customWidth="1"/>
    <col min="13834" max="13834" width="20.42578125" style="1" bestFit="1" customWidth="1"/>
    <col min="13835" max="13835" width="20.42578125" style="1" customWidth="1"/>
    <col min="13836" max="13837" width="19.85546875" style="1" customWidth="1"/>
    <col min="13838" max="13840" width="18.5703125" style="1" customWidth="1"/>
    <col min="13841" max="13845" width="19.28515625" style="1" customWidth="1"/>
    <col min="13846" max="13846" width="20.7109375" style="1" customWidth="1"/>
    <col min="13847" max="14080" width="19.28515625" style="1"/>
    <col min="14081" max="14081" width="32.5703125" style="1" customWidth="1"/>
    <col min="14082" max="14082" width="20.140625" style="1" bestFit="1" customWidth="1"/>
    <col min="14083" max="14083" width="13" style="1" bestFit="1" customWidth="1"/>
    <col min="14084" max="14084" width="16.5703125" style="1" bestFit="1" customWidth="1"/>
    <col min="14085" max="14085" width="20.42578125" style="1" bestFit="1" customWidth="1"/>
    <col min="14086" max="14086" width="20.140625" style="1" bestFit="1" customWidth="1"/>
    <col min="14087" max="14087" width="18.42578125" style="1" bestFit="1" customWidth="1"/>
    <col min="14088" max="14088" width="18.7109375" style="1" bestFit="1" customWidth="1"/>
    <col min="14089" max="14089" width="7.140625" style="1" customWidth="1"/>
    <col min="14090" max="14090" width="20.42578125" style="1" bestFit="1" customWidth="1"/>
    <col min="14091" max="14091" width="20.42578125" style="1" customWidth="1"/>
    <col min="14092" max="14093" width="19.85546875" style="1" customWidth="1"/>
    <col min="14094" max="14096" width="18.5703125" style="1" customWidth="1"/>
    <col min="14097" max="14101" width="19.28515625" style="1" customWidth="1"/>
    <col min="14102" max="14102" width="20.7109375" style="1" customWidth="1"/>
    <col min="14103" max="14336" width="19.28515625" style="1"/>
    <col min="14337" max="14337" width="32.5703125" style="1" customWidth="1"/>
    <col min="14338" max="14338" width="20.140625" style="1" bestFit="1" customWidth="1"/>
    <col min="14339" max="14339" width="13" style="1" bestFit="1" customWidth="1"/>
    <col min="14340" max="14340" width="16.5703125" style="1" bestFit="1" customWidth="1"/>
    <col min="14341" max="14341" width="20.42578125" style="1" bestFit="1" customWidth="1"/>
    <col min="14342" max="14342" width="20.140625" style="1" bestFit="1" customWidth="1"/>
    <col min="14343" max="14343" width="18.42578125" style="1" bestFit="1" customWidth="1"/>
    <col min="14344" max="14344" width="18.7109375" style="1" bestFit="1" customWidth="1"/>
    <col min="14345" max="14345" width="7.140625" style="1" customWidth="1"/>
    <col min="14346" max="14346" width="20.42578125" style="1" bestFit="1" customWidth="1"/>
    <col min="14347" max="14347" width="20.42578125" style="1" customWidth="1"/>
    <col min="14348" max="14349" width="19.85546875" style="1" customWidth="1"/>
    <col min="14350" max="14352" width="18.5703125" style="1" customWidth="1"/>
    <col min="14353" max="14357" width="19.28515625" style="1" customWidth="1"/>
    <col min="14358" max="14358" width="20.7109375" style="1" customWidth="1"/>
    <col min="14359" max="14592" width="19.28515625" style="1"/>
    <col min="14593" max="14593" width="32.5703125" style="1" customWidth="1"/>
    <col min="14594" max="14594" width="20.140625" style="1" bestFit="1" customWidth="1"/>
    <col min="14595" max="14595" width="13" style="1" bestFit="1" customWidth="1"/>
    <col min="14596" max="14596" width="16.5703125" style="1" bestFit="1" customWidth="1"/>
    <col min="14597" max="14597" width="20.42578125" style="1" bestFit="1" customWidth="1"/>
    <col min="14598" max="14598" width="20.140625" style="1" bestFit="1" customWidth="1"/>
    <col min="14599" max="14599" width="18.42578125" style="1" bestFit="1" customWidth="1"/>
    <col min="14600" max="14600" width="18.7109375" style="1" bestFit="1" customWidth="1"/>
    <col min="14601" max="14601" width="7.140625" style="1" customWidth="1"/>
    <col min="14602" max="14602" width="20.42578125" style="1" bestFit="1" customWidth="1"/>
    <col min="14603" max="14603" width="20.42578125" style="1" customWidth="1"/>
    <col min="14604" max="14605" width="19.85546875" style="1" customWidth="1"/>
    <col min="14606" max="14608" width="18.5703125" style="1" customWidth="1"/>
    <col min="14609" max="14613" width="19.28515625" style="1" customWidth="1"/>
    <col min="14614" max="14614" width="20.7109375" style="1" customWidth="1"/>
    <col min="14615" max="14848" width="19.28515625" style="1"/>
    <col min="14849" max="14849" width="32.5703125" style="1" customWidth="1"/>
    <col min="14850" max="14850" width="20.140625" style="1" bestFit="1" customWidth="1"/>
    <col min="14851" max="14851" width="13" style="1" bestFit="1" customWidth="1"/>
    <col min="14852" max="14852" width="16.5703125" style="1" bestFit="1" customWidth="1"/>
    <col min="14853" max="14853" width="20.42578125" style="1" bestFit="1" customWidth="1"/>
    <col min="14854" max="14854" width="20.140625" style="1" bestFit="1" customWidth="1"/>
    <col min="14855" max="14855" width="18.42578125" style="1" bestFit="1" customWidth="1"/>
    <col min="14856" max="14856" width="18.7109375" style="1" bestFit="1" customWidth="1"/>
    <col min="14857" max="14857" width="7.140625" style="1" customWidth="1"/>
    <col min="14858" max="14858" width="20.42578125" style="1" bestFit="1" customWidth="1"/>
    <col min="14859" max="14859" width="20.42578125" style="1" customWidth="1"/>
    <col min="14860" max="14861" width="19.85546875" style="1" customWidth="1"/>
    <col min="14862" max="14864" width="18.5703125" style="1" customWidth="1"/>
    <col min="14865" max="14869" width="19.28515625" style="1" customWidth="1"/>
    <col min="14870" max="14870" width="20.7109375" style="1" customWidth="1"/>
    <col min="14871" max="15104" width="19.28515625" style="1"/>
    <col min="15105" max="15105" width="32.5703125" style="1" customWidth="1"/>
    <col min="15106" max="15106" width="20.140625" style="1" bestFit="1" customWidth="1"/>
    <col min="15107" max="15107" width="13" style="1" bestFit="1" customWidth="1"/>
    <col min="15108" max="15108" width="16.5703125" style="1" bestFit="1" customWidth="1"/>
    <col min="15109" max="15109" width="20.42578125" style="1" bestFit="1" customWidth="1"/>
    <col min="15110" max="15110" width="20.140625" style="1" bestFit="1" customWidth="1"/>
    <col min="15111" max="15111" width="18.42578125" style="1" bestFit="1" customWidth="1"/>
    <col min="15112" max="15112" width="18.7109375" style="1" bestFit="1" customWidth="1"/>
    <col min="15113" max="15113" width="7.140625" style="1" customWidth="1"/>
    <col min="15114" max="15114" width="20.42578125" style="1" bestFit="1" customWidth="1"/>
    <col min="15115" max="15115" width="20.42578125" style="1" customWidth="1"/>
    <col min="15116" max="15117" width="19.85546875" style="1" customWidth="1"/>
    <col min="15118" max="15120" width="18.5703125" style="1" customWidth="1"/>
    <col min="15121" max="15125" width="19.28515625" style="1" customWidth="1"/>
    <col min="15126" max="15126" width="20.7109375" style="1" customWidth="1"/>
    <col min="15127" max="15360" width="19.28515625" style="1"/>
    <col min="15361" max="15361" width="32.5703125" style="1" customWidth="1"/>
    <col min="15362" max="15362" width="20.140625" style="1" bestFit="1" customWidth="1"/>
    <col min="15363" max="15363" width="13" style="1" bestFit="1" customWidth="1"/>
    <col min="15364" max="15364" width="16.5703125" style="1" bestFit="1" customWidth="1"/>
    <col min="15365" max="15365" width="20.42578125" style="1" bestFit="1" customWidth="1"/>
    <col min="15366" max="15366" width="20.140625" style="1" bestFit="1" customWidth="1"/>
    <col min="15367" max="15367" width="18.42578125" style="1" bestFit="1" customWidth="1"/>
    <col min="15368" max="15368" width="18.7109375" style="1" bestFit="1" customWidth="1"/>
    <col min="15369" max="15369" width="7.140625" style="1" customWidth="1"/>
    <col min="15370" max="15370" width="20.42578125" style="1" bestFit="1" customWidth="1"/>
    <col min="15371" max="15371" width="20.42578125" style="1" customWidth="1"/>
    <col min="15372" max="15373" width="19.85546875" style="1" customWidth="1"/>
    <col min="15374" max="15376" width="18.5703125" style="1" customWidth="1"/>
    <col min="15377" max="15381" width="19.28515625" style="1" customWidth="1"/>
    <col min="15382" max="15382" width="20.7109375" style="1" customWidth="1"/>
    <col min="15383" max="15616" width="19.28515625" style="1"/>
    <col min="15617" max="15617" width="32.5703125" style="1" customWidth="1"/>
    <col min="15618" max="15618" width="20.140625" style="1" bestFit="1" customWidth="1"/>
    <col min="15619" max="15619" width="13" style="1" bestFit="1" customWidth="1"/>
    <col min="15620" max="15620" width="16.5703125" style="1" bestFit="1" customWidth="1"/>
    <col min="15621" max="15621" width="20.42578125" style="1" bestFit="1" customWidth="1"/>
    <col min="15622" max="15622" width="20.140625" style="1" bestFit="1" customWidth="1"/>
    <col min="15623" max="15623" width="18.42578125" style="1" bestFit="1" customWidth="1"/>
    <col min="15624" max="15624" width="18.7109375" style="1" bestFit="1" customWidth="1"/>
    <col min="15625" max="15625" width="7.140625" style="1" customWidth="1"/>
    <col min="15626" max="15626" width="20.42578125" style="1" bestFit="1" customWidth="1"/>
    <col min="15627" max="15627" width="20.42578125" style="1" customWidth="1"/>
    <col min="15628" max="15629" width="19.85546875" style="1" customWidth="1"/>
    <col min="15630" max="15632" width="18.5703125" style="1" customWidth="1"/>
    <col min="15633" max="15637" width="19.28515625" style="1" customWidth="1"/>
    <col min="15638" max="15638" width="20.7109375" style="1" customWidth="1"/>
    <col min="15639" max="15872" width="19.28515625" style="1"/>
    <col min="15873" max="15873" width="32.5703125" style="1" customWidth="1"/>
    <col min="15874" max="15874" width="20.140625" style="1" bestFit="1" customWidth="1"/>
    <col min="15875" max="15875" width="13" style="1" bestFit="1" customWidth="1"/>
    <col min="15876" max="15876" width="16.5703125" style="1" bestFit="1" customWidth="1"/>
    <col min="15877" max="15877" width="20.42578125" style="1" bestFit="1" customWidth="1"/>
    <col min="15878" max="15878" width="20.140625" style="1" bestFit="1" customWidth="1"/>
    <col min="15879" max="15879" width="18.42578125" style="1" bestFit="1" customWidth="1"/>
    <col min="15880" max="15880" width="18.7109375" style="1" bestFit="1" customWidth="1"/>
    <col min="15881" max="15881" width="7.140625" style="1" customWidth="1"/>
    <col min="15882" max="15882" width="20.42578125" style="1" bestFit="1" customWidth="1"/>
    <col min="15883" max="15883" width="20.42578125" style="1" customWidth="1"/>
    <col min="15884" max="15885" width="19.85546875" style="1" customWidth="1"/>
    <col min="15886" max="15888" width="18.5703125" style="1" customWidth="1"/>
    <col min="15889" max="15893" width="19.28515625" style="1" customWidth="1"/>
    <col min="15894" max="15894" width="20.7109375" style="1" customWidth="1"/>
    <col min="15895" max="16128" width="19.28515625" style="1"/>
    <col min="16129" max="16129" width="32.5703125" style="1" customWidth="1"/>
    <col min="16130" max="16130" width="20.140625" style="1" bestFit="1" customWidth="1"/>
    <col min="16131" max="16131" width="13" style="1" bestFit="1" customWidth="1"/>
    <col min="16132" max="16132" width="16.5703125" style="1" bestFit="1" customWidth="1"/>
    <col min="16133" max="16133" width="20.42578125" style="1" bestFit="1" customWidth="1"/>
    <col min="16134" max="16134" width="20.140625" style="1" bestFit="1" customWidth="1"/>
    <col min="16135" max="16135" width="18.42578125" style="1" bestFit="1" customWidth="1"/>
    <col min="16136" max="16136" width="18.7109375" style="1" bestFit="1" customWidth="1"/>
    <col min="16137" max="16137" width="7.140625" style="1" customWidth="1"/>
    <col min="16138" max="16138" width="20.42578125" style="1" bestFit="1" customWidth="1"/>
    <col min="16139" max="16139" width="20.42578125" style="1" customWidth="1"/>
    <col min="16140" max="16141" width="19.85546875" style="1" customWidth="1"/>
    <col min="16142" max="16144" width="18.5703125" style="1" customWidth="1"/>
    <col min="16145" max="16149" width="19.28515625" style="1" customWidth="1"/>
    <col min="16150" max="16150" width="20.7109375" style="1" customWidth="1"/>
    <col min="16151" max="16384" width="19.28515625" style="1"/>
  </cols>
  <sheetData>
    <row r="1" spans="1:22" x14ac:dyDescent="0.2">
      <c r="A1" s="1" t="s">
        <v>0</v>
      </c>
    </row>
    <row r="3" spans="1:22" x14ac:dyDescent="0.2">
      <c r="A3" s="1" t="s">
        <v>0</v>
      </c>
    </row>
    <row r="4" spans="1:22" ht="15.75" x14ac:dyDescent="0.25">
      <c r="A4" s="4" t="s">
        <v>1</v>
      </c>
    </row>
    <row r="5" spans="1:22" ht="45" x14ac:dyDescent="0.2">
      <c r="A5" s="5" t="s">
        <v>164</v>
      </c>
      <c r="B5" s="1"/>
      <c r="C5" s="1"/>
      <c r="O5" s="94"/>
      <c r="P5" s="94"/>
      <c r="Q5" s="94"/>
      <c r="R5" s="94"/>
    </row>
    <row r="8" spans="1:22" ht="15.75" x14ac:dyDescent="0.25">
      <c r="E8" s="6" t="s">
        <v>2</v>
      </c>
      <c r="F8" s="7" t="s">
        <v>3</v>
      </c>
    </row>
    <row r="9" spans="1:22" ht="15.75" x14ac:dyDescent="0.25">
      <c r="E9" s="6" t="s">
        <v>4</v>
      </c>
      <c r="F9" s="7" t="s">
        <v>5</v>
      </c>
      <c r="J9" s="7" t="s">
        <v>6</v>
      </c>
      <c r="K9" s="7" t="s">
        <v>7</v>
      </c>
      <c r="L9" s="7" t="s">
        <v>8</v>
      </c>
      <c r="M9" s="7" t="s">
        <v>9</v>
      </c>
      <c r="N9" s="7" t="s">
        <v>10</v>
      </c>
      <c r="O9" s="7" t="s">
        <v>11</v>
      </c>
      <c r="P9" s="7" t="s">
        <v>12</v>
      </c>
      <c r="Q9" s="7" t="s">
        <v>13</v>
      </c>
      <c r="R9" s="7" t="s">
        <v>14</v>
      </c>
      <c r="S9" s="7" t="s">
        <v>15</v>
      </c>
      <c r="T9" s="7" t="s">
        <v>16</v>
      </c>
      <c r="U9" s="7" t="s">
        <v>17</v>
      </c>
      <c r="V9" s="7" t="s">
        <v>18</v>
      </c>
    </row>
    <row r="10" spans="1:22" ht="15.75" x14ac:dyDescent="0.25">
      <c r="A10" s="4" t="s">
        <v>19</v>
      </c>
      <c r="E10" s="8" t="s">
        <v>20</v>
      </c>
      <c r="F10" s="9" t="s">
        <v>20</v>
      </c>
      <c r="J10" s="9" t="s">
        <v>20</v>
      </c>
      <c r="K10" s="9" t="s">
        <v>20</v>
      </c>
      <c r="L10" s="9" t="s">
        <v>20</v>
      </c>
      <c r="M10" s="9" t="s">
        <v>20</v>
      </c>
      <c r="N10" s="9" t="s">
        <v>20</v>
      </c>
      <c r="O10" s="9" t="s">
        <v>20</v>
      </c>
      <c r="P10" s="9" t="s">
        <v>20</v>
      </c>
      <c r="Q10" s="9" t="s">
        <v>20</v>
      </c>
      <c r="R10" s="9" t="s">
        <v>20</v>
      </c>
      <c r="S10" s="9" t="s">
        <v>20</v>
      </c>
      <c r="T10" s="9" t="s">
        <v>20</v>
      </c>
      <c r="U10" s="9" t="s">
        <v>20</v>
      </c>
      <c r="V10" s="9" t="s">
        <v>20</v>
      </c>
    </row>
    <row r="11" spans="1:22" x14ac:dyDescent="0.2">
      <c r="J11" s="10"/>
      <c r="K11" s="10"/>
      <c r="L11" s="10"/>
      <c r="R11" s="10"/>
      <c r="S11" s="10"/>
      <c r="T11" s="10"/>
      <c r="U11" s="10"/>
    </row>
    <row r="12" spans="1:22" x14ac:dyDescent="0.2">
      <c r="A12" s="1" t="s">
        <v>21</v>
      </c>
      <c r="E12" s="10">
        <v>1665709.73</v>
      </c>
      <c r="F12" s="10">
        <f>V12</f>
        <v>17728891.23</v>
      </c>
      <c r="J12" s="10">
        <v>1450021.14</v>
      </c>
      <c r="K12" s="10">
        <v>1476963.4</v>
      </c>
      <c r="L12" s="10">
        <v>1524358.74</v>
      </c>
      <c r="M12" s="12">
        <v>1473125.94</v>
      </c>
      <c r="N12" s="12">
        <v>1393304.11</v>
      </c>
      <c r="O12" s="10">
        <v>1771672.46</v>
      </c>
      <c r="P12" s="10">
        <v>1260848.17</v>
      </c>
      <c r="Q12" s="10">
        <v>1320544.96</v>
      </c>
      <c r="R12" s="10">
        <v>1513873.74</v>
      </c>
      <c r="S12" s="10">
        <v>1426802.26</v>
      </c>
      <c r="T12" s="10">
        <v>1451666.58</v>
      </c>
      <c r="U12" s="10">
        <v>1665709.73</v>
      </c>
      <c r="V12" s="12">
        <f t="shared" ref="V12:V17" si="0">SUM(J12:U12)</f>
        <v>17728891.23</v>
      </c>
    </row>
    <row r="13" spans="1:22" x14ac:dyDescent="0.2">
      <c r="A13" s="1" t="s">
        <v>22</v>
      </c>
      <c r="E13" s="93"/>
      <c r="F13" s="11">
        <f t="shared" ref="F13:F18" si="1">V13</f>
        <v>3645193.8300000005</v>
      </c>
      <c r="J13" s="93">
        <v>1154240.72</v>
      </c>
      <c r="K13" s="93">
        <v>7162.95</v>
      </c>
      <c r="L13" s="93">
        <v>755843.56</v>
      </c>
      <c r="M13" s="11">
        <v>57340.58</v>
      </c>
      <c r="N13" s="11">
        <v>22666.81</v>
      </c>
      <c r="O13" s="11">
        <v>789797.99</v>
      </c>
      <c r="P13" s="93">
        <v>47145.04</v>
      </c>
      <c r="Q13" s="93">
        <v>667994.89</v>
      </c>
      <c r="R13" s="93">
        <v>37401.360000000001</v>
      </c>
      <c r="S13" s="93">
        <v>39579.93</v>
      </c>
      <c r="T13" s="93">
        <v>66020</v>
      </c>
      <c r="U13" s="93"/>
      <c r="V13" s="11">
        <f t="shared" si="0"/>
        <v>3645193.8300000005</v>
      </c>
    </row>
    <row r="14" spans="1:22" x14ac:dyDescent="0.2">
      <c r="A14" s="1" t="s">
        <v>23</v>
      </c>
      <c r="E14" s="11"/>
      <c r="F14" s="11">
        <f t="shared" si="1"/>
        <v>388601.76</v>
      </c>
      <c r="J14" s="11"/>
      <c r="K14" s="11">
        <v>4661.99</v>
      </c>
      <c r="L14" s="11">
        <v>2674.18</v>
      </c>
      <c r="M14" s="11">
        <v>8.89</v>
      </c>
      <c r="N14" s="11">
        <v>6230.57</v>
      </c>
      <c r="O14" s="11">
        <v>1510.42</v>
      </c>
      <c r="P14" s="11"/>
      <c r="Q14" s="11">
        <v>6419.56</v>
      </c>
      <c r="R14" s="11">
        <v>1287.79</v>
      </c>
      <c r="S14" s="11">
        <v>167104.28</v>
      </c>
      <c r="T14" s="11">
        <v>198704.08</v>
      </c>
      <c r="U14" s="11"/>
      <c r="V14" s="11">
        <f t="shared" si="0"/>
        <v>388601.76</v>
      </c>
    </row>
    <row r="15" spans="1:22" x14ac:dyDescent="0.2">
      <c r="A15" s="1" t="s">
        <v>24</v>
      </c>
      <c r="E15" s="11"/>
      <c r="F15" s="11">
        <f t="shared" si="1"/>
        <v>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>
        <f t="shared" si="0"/>
        <v>0</v>
      </c>
    </row>
    <row r="16" spans="1:22" ht="13.5" customHeight="1" x14ac:dyDescent="0.2">
      <c r="A16" s="1" t="s">
        <v>25</v>
      </c>
      <c r="E16" s="11"/>
      <c r="F16" s="11">
        <f t="shared" si="1"/>
        <v>930219.5</v>
      </c>
      <c r="J16" s="11">
        <v>88680.7</v>
      </c>
      <c r="K16" s="11">
        <v>98087.5</v>
      </c>
      <c r="L16" s="11">
        <v>94066.7</v>
      </c>
      <c r="M16" s="11">
        <v>64659</v>
      </c>
      <c r="N16" s="11">
        <v>79373.100000000006</v>
      </c>
      <c r="O16" s="11">
        <v>81034.100000000006</v>
      </c>
      <c r="P16" s="11">
        <v>68982</v>
      </c>
      <c r="Q16" s="11">
        <v>74507.899999999994</v>
      </c>
      <c r="R16" s="11">
        <v>66295.899999999994</v>
      </c>
      <c r="S16" s="11">
        <v>115955.5</v>
      </c>
      <c r="T16" s="11">
        <v>98577.1</v>
      </c>
      <c r="U16" s="11"/>
      <c r="V16" s="11">
        <f t="shared" si="0"/>
        <v>930219.5</v>
      </c>
    </row>
    <row r="17" spans="1:23" ht="17.25" x14ac:dyDescent="0.35">
      <c r="A17" s="1" t="s">
        <v>26</v>
      </c>
      <c r="B17" s="13"/>
      <c r="E17" s="14"/>
      <c r="F17" s="14">
        <f t="shared" si="1"/>
        <v>5714.03</v>
      </c>
      <c r="J17" s="14"/>
      <c r="K17" s="14"/>
      <c r="L17" s="92">
        <v>605.76</v>
      </c>
      <c r="M17" s="14"/>
      <c r="N17" s="92">
        <v>1178.6400000000001</v>
      </c>
      <c r="O17" s="14"/>
      <c r="P17" s="14"/>
      <c r="Q17" s="14">
        <v>1965.51</v>
      </c>
      <c r="R17" s="14"/>
      <c r="S17" s="14"/>
      <c r="T17" s="14">
        <v>1964.12</v>
      </c>
      <c r="U17" s="14"/>
      <c r="V17" s="15">
        <f t="shared" si="0"/>
        <v>5714.03</v>
      </c>
    </row>
    <row r="18" spans="1:23" ht="16.5" thickBot="1" x14ac:dyDescent="0.3">
      <c r="A18" s="4" t="s">
        <v>27</v>
      </c>
      <c r="E18" s="16">
        <f>SUM(E12:E17)</f>
        <v>1665709.73</v>
      </c>
      <c r="F18" s="16">
        <f t="shared" si="1"/>
        <v>22698620.350000005</v>
      </c>
      <c r="J18" s="17">
        <f t="shared" ref="J18:O18" si="2">SUM(J12:J17)</f>
        <v>2692942.56</v>
      </c>
      <c r="K18" s="17">
        <f t="shared" si="2"/>
        <v>1586875.8399999999</v>
      </c>
      <c r="L18" s="17">
        <f t="shared" si="2"/>
        <v>2377548.94</v>
      </c>
      <c r="M18" s="17">
        <f t="shared" si="2"/>
        <v>1595134.41</v>
      </c>
      <c r="N18" s="17">
        <f t="shared" si="2"/>
        <v>1502753.2300000002</v>
      </c>
      <c r="O18" s="17">
        <f t="shared" si="2"/>
        <v>2644014.9700000002</v>
      </c>
      <c r="P18" s="17">
        <f t="shared" ref="P18:V18" si="3">SUM(P12:P17)</f>
        <v>1376975.21</v>
      </c>
      <c r="Q18" s="17">
        <f t="shared" si="3"/>
        <v>2071432.82</v>
      </c>
      <c r="R18" s="17">
        <f>SUM(R12:R17)</f>
        <v>1618858.79</v>
      </c>
      <c r="S18" s="17">
        <f>SUM(S12:S17)</f>
        <v>1749441.97</v>
      </c>
      <c r="T18" s="17">
        <f>SUM(T12:T17)</f>
        <v>1816931.8800000004</v>
      </c>
      <c r="U18" s="17">
        <f>SUM(U12:U17)</f>
        <v>1665709.73</v>
      </c>
      <c r="V18" s="18">
        <f t="shared" si="3"/>
        <v>22698620.350000005</v>
      </c>
      <c r="W18" s="19">
        <f>SUM(J18:U18)</f>
        <v>22698620.349999998</v>
      </c>
    </row>
    <row r="19" spans="1:23" ht="15.75" thickTop="1" x14ac:dyDescent="0.2"/>
    <row r="21" spans="1:23" ht="15.75" x14ac:dyDescent="0.25">
      <c r="B21" s="20" t="s">
        <v>28</v>
      </c>
      <c r="C21" s="6" t="s">
        <v>29</v>
      </c>
      <c r="D21" s="7"/>
      <c r="E21" s="6"/>
      <c r="F21" s="7"/>
      <c r="G21" s="7"/>
      <c r="H21" s="7"/>
    </row>
    <row r="22" spans="1:23" ht="15.75" x14ac:dyDescent="0.25">
      <c r="B22" s="20" t="s">
        <v>30</v>
      </c>
      <c r="C22" s="6" t="s">
        <v>3</v>
      </c>
      <c r="D22" s="7" t="s">
        <v>31</v>
      </c>
      <c r="E22" s="6" t="s">
        <v>32</v>
      </c>
      <c r="F22" s="7" t="s">
        <v>33</v>
      </c>
      <c r="H22" s="7" t="s">
        <v>3</v>
      </c>
    </row>
    <row r="23" spans="1:23" ht="15.75" x14ac:dyDescent="0.25">
      <c r="B23" s="20" t="s">
        <v>34</v>
      </c>
      <c r="C23" s="6" t="s">
        <v>35</v>
      </c>
      <c r="D23" s="7" t="s">
        <v>36</v>
      </c>
      <c r="E23" s="6" t="s">
        <v>37</v>
      </c>
      <c r="F23" s="7" t="s">
        <v>38</v>
      </c>
      <c r="G23" s="7" t="s">
        <v>38</v>
      </c>
      <c r="H23" s="7" t="s">
        <v>5</v>
      </c>
      <c r="J23" s="7" t="s">
        <v>6</v>
      </c>
      <c r="K23" s="7" t="s">
        <v>7</v>
      </c>
      <c r="L23" s="7" t="s">
        <v>8</v>
      </c>
      <c r="M23" s="7" t="s">
        <v>9</v>
      </c>
      <c r="N23" s="7" t="s">
        <v>10</v>
      </c>
      <c r="O23" s="7" t="s">
        <v>11</v>
      </c>
      <c r="P23" s="7" t="s">
        <v>12</v>
      </c>
      <c r="Q23" s="7" t="s">
        <v>13</v>
      </c>
      <c r="R23" s="7" t="s">
        <v>14</v>
      </c>
      <c r="S23" s="7" t="s">
        <v>15</v>
      </c>
      <c r="T23" s="7" t="s">
        <v>16</v>
      </c>
      <c r="U23" s="7" t="s">
        <v>17</v>
      </c>
      <c r="V23" s="7" t="s">
        <v>18</v>
      </c>
    </row>
    <row r="24" spans="1:23" ht="15.75" x14ac:dyDescent="0.25">
      <c r="A24" s="9" t="s">
        <v>39</v>
      </c>
      <c r="B24" s="21" t="s">
        <v>40</v>
      </c>
      <c r="C24" s="8" t="s">
        <v>41</v>
      </c>
      <c r="D24" s="9" t="s">
        <v>20</v>
      </c>
      <c r="E24" s="8" t="s">
        <v>42</v>
      </c>
      <c r="F24" s="9" t="s">
        <v>43</v>
      </c>
      <c r="G24" s="9" t="s">
        <v>43</v>
      </c>
      <c r="H24" s="9" t="s">
        <v>43</v>
      </c>
      <c r="J24" s="9" t="s">
        <v>43</v>
      </c>
      <c r="K24" s="9" t="s">
        <v>43</v>
      </c>
      <c r="L24" s="9" t="s">
        <v>43</v>
      </c>
      <c r="M24" s="9" t="s">
        <v>43</v>
      </c>
      <c r="N24" s="9" t="s">
        <v>43</v>
      </c>
      <c r="O24" s="9" t="s">
        <v>43</v>
      </c>
      <c r="P24" s="9" t="s">
        <v>43</v>
      </c>
      <c r="Q24" s="9" t="s">
        <v>43</v>
      </c>
      <c r="R24" s="9" t="s">
        <v>43</v>
      </c>
      <c r="S24" s="9" t="s">
        <v>43</v>
      </c>
      <c r="T24" s="9" t="s">
        <v>43</v>
      </c>
      <c r="U24" s="9" t="s">
        <v>43</v>
      </c>
      <c r="V24" s="9" t="s">
        <v>43</v>
      </c>
    </row>
    <row r="26" spans="1:23" x14ac:dyDescent="0.2">
      <c r="A26" s="1" t="s">
        <v>1</v>
      </c>
      <c r="B26" s="22">
        <v>14339377327</v>
      </c>
      <c r="C26" s="23">
        <v>1.4955000000000001</v>
      </c>
      <c r="D26" s="24">
        <f>B26*C26/100</f>
        <v>214445387.92528498</v>
      </c>
      <c r="E26" s="25">
        <f>D26*100/$D$37</f>
        <v>66.736193864582432</v>
      </c>
      <c r="F26" s="26">
        <f>ROUND((($E$18*E26)/100),2)</f>
        <v>1111631.27</v>
      </c>
      <c r="G26" s="26">
        <f>IF(E18-F37=0,F26,F26+(E18-F37))</f>
        <v>1111631.2699999998</v>
      </c>
      <c r="H26" s="26">
        <f>V26</f>
        <v>15148195.24</v>
      </c>
      <c r="J26" s="26">
        <v>1797167.37</v>
      </c>
      <c r="K26" s="26">
        <v>1059020.54</v>
      </c>
      <c r="L26" s="26">
        <v>1586685.6500000004</v>
      </c>
      <c r="M26" s="26">
        <v>1064531.9899999998</v>
      </c>
      <c r="N26" s="26">
        <v>1002880.3</v>
      </c>
      <c r="O26" s="26">
        <v>1764514.9500000002</v>
      </c>
      <c r="P26" s="26">
        <v>918940.85</v>
      </c>
      <c r="Q26" s="26">
        <v>1382395.4199999997</v>
      </c>
      <c r="R26" s="26">
        <v>1080364.7399999998</v>
      </c>
      <c r="S26" s="26">
        <v>1167510.99</v>
      </c>
      <c r="T26" s="26">
        <v>1212551.1700000004</v>
      </c>
      <c r="U26" s="26">
        <v>1111631.2699999998</v>
      </c>
      <c r="V26" s="26">
        <f t="shared" ref="V26:V36" si="4">SUM(J26:U26)</f>
        <v>15148195.24</v>
      </c>
    </row>
    <row r="27" spans="1:23" x14ac:dyDescent="0.2">
      <c r="A27" s="1" t="s">
        <v>44</v>
      </c>
      <c r="B27" s="27">
        <v>6820220723</v>
      </c>
      <c r="C27" s="23">
        <v>0.72860000000000003</v>
      </c>
      <c r="D27" s="24">
        <f t="shared" ref="D27:D36" si="5">B27*C27/100</f>
        <v>49692128.187778004</v>
      </c>
      <c r="E27" s="25">
        <f t="shared" ref="E27:E36" si="6">D27*100/$D$37</f>
        <v>15.464373155176718</v>
      </c>
      <c r="F27" s="26">
        <f t="shared" ref="F27:F36" si="7">ROUND((($E$18*E27)/100),2)</f>
        <v>257591.57</v>
      </c>
      <c r="G27" s="26">
        <f>F27</f>
        <v>257591.57</v>
      </c>
      <c r="H27" s="26">
        <f t="shared" ref="H27:H36" si="8">V27</f>
        <v>3510199.3499999996</v>
      </c>
      <c r="J27" s="26">
        <v>416446.69</v>
      </c>
      <c r="K27" s="26">
        <v>245400.4</v>
      </c>
      <c r="L27" s="26">
        <v>367673.04</v>
      </c>
      <c r="M27" s="26">
        <v>246677.54</v>
      </c>
      <c r="N27" s="26">
        <v>232391.37</v>
      </c>
      <c r="O27" s="26">
        <v>408880.34</v>
      </c>
      <c r="P27" s="26">
        <v>212940.58</v>
      </c>
      <c r="Q27" s="26">
        <v>320334.09999999998</v>
      </c>
      <c r="R27" s="26">
        <v>250346.36</v>
      </c>
      <c r="S27" s="26">
        <v>270540.23</v>
      </c>
      <c r="T27" s="26">
        <v>280977.13</v>
      </c>
      <c r="U27" s="26">
        <v>257591.57</v>
      </c>
      <c r="V27" s="26">
        <f t="shared" si="4"/>
        <v>3510199.3499999996</v>
      </c>
    </row>
    <row r="28" spans="1:23" x14ac:dyDescent="0.2">
      <c r="A28" s="1" t="s">
        <v>45</v>
      </c>
      <c r="B28" s="27">
        <v>2469924856</v>
      </c>
      <c r="C28" s="23">
        <v>0.98440000000000005</v>
      </c>
      <c r="D28" s="24">
        <f t="shared" si="5"/>
        <v>24313940.282464005</v>
      </c>
      <c r="E28" s="25">
        <f t="shared" si="6"/>
        <v>7.5665876892989452</v>
      </c>
      <c r="F28" s="26">
        <f t="shared" si="7"/>
        <v>126037.39</v>
      </c>
      <c r="G28" s="26">
        <f t="shared" ref="G28:G36" si="9">F28</f>
        <v>126037.39</v>
      </c>
      <c r="H28" s="26">
        <f t="shared" si="8"/>
        <v>1717511.0099999998</v>
      </c>
      <c r="J28" s="26">
        <v>203763.86</v>
      </c>
      <c r="K28" s="26">
        <v>120072.35</v>
      </c>
      <c r="L28" s="26">
        <v>179899.33</v>
      </c>
      <c r="M28" s="26">
        <v>120697.24</v>
      </c>
      <c r="N28" s="26">
        <v>113707.14</v>
      </c>
      <c r="O28" s="26">
        <v>200061.71</v>
      </c>
      <c r="P28" s="26">
        <v>104190.04</v>
      </c>
      <c r="Q28" s="26">
        <v>156736.78</v>
      </c>
      <c r="R28" s="26">
        <v>122492.37</v>
      </c>
      <c r="S28" s="26">
        <v>132373.06</v>
      </c>
      <c r="T28" s="26">
        <v>137479.74</v>
      </c>
      <c r="U28" s="26">
        <v>126037.39</v>
      </c>
      <c r="V28" s="26">
        <f t="shared" si="4"/>
        <v>1717511.0099999998</v>
      </c>
    </row>
    <row r="29" spans="1:23" x14ac:dyDescent="0.2">
      <c r="A29" s="1" t="s">
        <v>46</v>
      </c>
      <c r="B29" s="22">
        <v>14339377327</v>
      </c>
      <c r="C29" s="23">
        <v>3.0000000000000001E-3</v>
      </c>
      <c r="D29" s="24">
        <f t="shared" si="5"/>
        <v>430181.31981000002</v>
      </c>
      <c r="E29" s="25">
        <f t="shared" si="6"/>
        <v>0.13387400975844019</v>
      </c>
      <c r="F29" s="26">
        <f t="shared" si="7"/>
        <v>2229.9499999999998</v>
      </c>
      <c r="G29" s="26">
        <f t="shared" si="9"/>
        <v>2229.9499999999998</v>
      </c>
      <c r="H29" s="26">
        <f t="shared" si="8"/>
        <v>30387.55</v>
      </c>
      <c r="J29" s="26">
        <v>3605.15</v>
      </c>
      <c r="K29" s="26">
        <v>2124.41</v>
      </c>
      <c r="L29" s="26">
        <v>3182.92</v>
      </c>
      <c r="M29" s="26">
        <v>2135.4699999999998</v>
      </c>
      <c r="N29" s="26">
        <v>2011.8</v>
      </c>
      <c r="O29" s="26">
        <v>3539.65</v>
      </c>
      <c r="P29" s="26">
        <v>1843.41</v>
      </c>
      <c r="Q29" s="26">
        <v>2773.11</v>
      </c>
      <c r="R29" s="26">
        <v>2167.23</v>
      </c>
      <c r="S29" s="26">
        <v>2342.0500000000002</v>
      </c>
      <c r="T29" s="26">
        <v>2432.4</v>
      </c>
      <c r="U29" s="26">
        <v>2229.9499999999998</v>
      </c>
      <c r="V29" s="26">
        <f t="shared" si="4"/>
        <v>30387.55</v>
      </c>
    </row>
    <row r="30" spans="1:23" x14ac:dyDescent="0.2">
      <c r="A30" s="1" t="s">
        <v>47</v>
      </c>
      <c r="B30" s="28">
        <v>1484624556</v>
      </c>
      <c r="C30" s="23">
        <v>0.20660000000000001</v>
      </c>
      <c r="D30" s="24">
        <f t="shared" si="5"/>
        <v>3067234.3326960001</v>
      </c>
      <c r="E30" s="25">
        <f t="shared" si="6"/>
        <v>0.95453461151713592</v>
      </c>
      <c r="F30" s="26">
        <f t="shared" si="7"/>
        <v>15899.78</v>
      </c>
      <c r="G30" s="26">
        <f t="shared" si="9"/>
        <v>15899.78</v>
      </c>
      <c r="H30" s="26">
        <f t="shared" si="8"/>
        <v>216666.19</v>
      </c>
      <c r="J30" s="26">
        <v>25705.07</v>
      </c>
      <c r="K30" s="26">
        <v>15147.28</v>
      </c>
      <c r="L30" s="26">
        <v>22694.53</v>
      </c>
      <c r="M30" s="26">
        <v>15226.11</v>
      </c>
      <c r="N30" s="26">
        <v>14344.3</v>
      </c>
      <c r="O30" s="26">
        <v>25238.04</v>
      </c>
      <c r="P30" s="26">
        <v>13143.7</v>
      </c>
      <c r="Q30" s="26">
        <v>19772.54</v>
      </c>
      <c r="R30" s="26">
        <v>15452.57</v>
      </c>
      <c r="S30" s="26">
        <v>16699.03</v>
      </c>
      <c r="T30" s="26">
        <v>17343.240000000002</v>
      </c>
      <c r="U30" s="26">
        <v>15899.78</v>
      </c>
      <c r="V30" s="26">
        <f t="shared" si="4"/>
        <v>216666.19</v>
      </c>
    </row>
    <row r="31" spans="1:23" x14ac:dyDescent="0.2">
      <c r="A31" s="1" t="s">
        <v>48</v>
      </c>
      <c r="B31" s="28">
        <v>1485269766</v>
      </c>
      <c r="C31" s="23">
        <v>0.56599999999999995</v>
      </c>
      <c r="D31" s="24">
        <f t="shared" si="5"/>
        <v>8406626.8755599987</v>
      </c>
      <c r="E31" s="25">
        <f t="shared" si="6"/>
        <v>2.6161732194028273</v>
      </c>
      <c r="F31" s="26">
        <f t="shared" si="7"/>
        <v>43577.85</v>
      </c>
      <c r="G31" s="26">
        <f t="shared" si="9"/>
        <v>43577.85</v>
      </c>
      <c r="H31" s="26">
        <f t="shared" si="8"/>
        <v>593835.23</v>
      </c>
      <c r="J31" s="26">
        <v>70452.039999999994</v>
      </c>
      <c r="K31" s="26">
        <v>41515.42</v>
      </c>
      <c r="L31" s="26">
        <v>62200.800000000003</v>
      </c>
      <c r="M31" s="26">
        <v>41731.480000000003</v>
      </c>
      <c r="N31" s="26">
        <v>39314.629999999997</v>
      </c>
      <c r="O31" s="26">
        <v>69172.009999999995</v>
      </c>
      <c r="P31" s="26">
        <v>36024.06</v>
      </c>
      <c r="Q31" s="26">
        <v>54192.27</v>
      </c>
      <c r="R31" s="26">
        <v>42352.15</v>
      </c>
      <c r="S31" s="26">
        <v>45768.43</v>
      </c>
      <c r="T31" s="26">
        <v>47534.09</v>
      </c>
      <c r="U31" s="26">
        <v>43577.85</v>
      </c>
      <c r="V31" s="26">
        <f t="shared" si="4"/>
        <v>593835.23</v>
      </c>
    </row>
    <row r="32" spans="1:23" x14ac:dyDescent="0.2">
      <c r="A32" s="1" t="s">
        <v>49</v>
      </c>
      <c r="B32" s="28">
        <v>62686811</v>
      </c>
      <c r="C32" s="23">
        <v>0.73660000000000003</v>
      </c>
      <c r="D32" s="24">
        <f t="shared" si="5"/>
        <v>461751.04982600006</v>
      </c>
      <c r="E32" s="25">
        <f t="shared" si="6"/>
        <v>0.14369862591355356</v>
      </c>
      <c r="F32" s="26">
        <f t="shared" si="7"/>
        <v>2393.6</v>
      </c>
      <c r="G32" s="26">
        <f t="shared" si="9"/>
        <v>2393.6</v>
      </c>
      <c r="H32" s="26">
        <f t="shared" si="8"/>
        <v>32617.609999999997</v>
      </c>
      <c r="J32" s="26">
        <v>3869.72</v>
      </c>
      <c r="K32" s="26">
        <v>2280.3200000000002</v>
      </c>
      <c r="L32" s="26">
        <v>3416.51</v>
      </c>
      <c r="M32" s="26">
        <v>2292.19</v>
      </c>
      <c r="N32" s="26">
        <v>2159.44</v>
      </c>
      <c r="O32" s="26">
        <v>3799.41</v>
      </c>
      <c r="P32" s="26">
        <v>1978.69</v>
      </c>
      <c r="Q32" s="26">
        <v>2976.62</v>
      </c>
      <c r="R32" s="26">
        <v>2326.2800000000002</v>
      </c>
      <c r="S32" s="26">
        <v>2513.92</v>
      </c>
      <c r="T32" s="26">
        <v>2610.91</v>
      </c>
      <c r="U32" s="26">
        <v>2393.6</v>
      </c>
      <c r="V32" s="26">
        <f t="shared" si="4"/>
        <v>32617.609999999997</v>
      </c>
    </row>
    <row r="33" spans="1:23" x14ac:dyDescent="0.2">
      <c r="A33" s="1" t="s">
        <v>50</v>
      </c>
      <c r="B33" s="28">
        <v>1087979988</v>
      </c>
      <c r="C33" s="23">
        <v>0.5</v>
      </c>
      <c r="D33" s="24">
        <f t="shared" si="5"/>
        <v>5439899.9400000004</v>
      </c>
      <c r="E33" s="25">
        <f t="shared" si="6"/>
        <v>1.6929168797337655</v>
      </c>
      <c r="F33" s="26">
        <f t="shared" si="7"/>
        <v>28199.08</v>
      </c>
      <c r="G33" s="26">
        <f t="shared" si="9"/>
        <v>28199.08</v>
      </c>
      <c r="H33" s="26">
        <f t="shared" si="8"/>
        <v>384268.79</v>
      </c>
      <c r="J33" s="26">
        <v>45589.279999999999</v>
      </c>
      <c r="K33" s="26">
        <v>26864.49</v>
      </c>
      <c r="L33" s="26">
        <v>40249.93</v>
      </c>
      <c r="M33" s="26">
        <v>27004.3</v>
      </c>
      <c r="N33" s="26">
        <v>25440.36</v>
      </c>
      <c r="O33" s="26">
        <v>44760.98</v>
      </c>
      <c r="P33" s="26">
        <v>23311.05</v>
      </c>
      <c r="Q33" s="26">
        <v>35067.64</v>
      </c>
      <c r="R33" s="26">
        <v>27405.93</v>
      </c>
      <c r="S33" s="26">
        <v>29616.6</v>
      </c>
      <c r="T33" s="26">
        <v>30759.15</v>
      </c>
      <c r="U33" s="26">
        <v>28199.08</v>
      </c>
      <c r="V33" s="26">
        <f t="shared" si="4"/>
        <v>384268.79</v>
      </c>
    </row>
    <row r="34" spans="1:23" x14ac:dyDescent="0.2">
      <c r="A34" s="1" t="s">
        <v>51</v>
      </c>
      <c r="B34" s="27">
        <v>187604190</v>
      </c>
      <c r="C34" s="23">
        <v>0.18770000000000001</v>
      </c>
      <c r="D34" s="24">
        <f t="shared" si="5"/>
        <v>352133.06462999998</v>
      </c>
      <c r="E34" s="25">
        <f t="shared" si="6"/>
        <v>0.10958510553495732</v>
      </c>
      <c r="F34" s="26">
        <f t="shared" si="7"/>
        <v>1825.37</v>
      </c>
      <c r="G34" s="26">
        <f t="shared" si="9"/>
        <v>1825.37</v>
      </c>
      <c r="H34" s="26">
        <f t="shared" si="8"/>
        <v>24874.309999999998</v>
      </c>
      <c r="J34" s="26">
        <v>2951.06</v>
      </c>
      <c r="K34" s="26">
        <v>1738.98</v>
      </c>
      <c r="L34" s="26">
        <v>2605.44</v>
      </c>
      <c r="M34" s="26">
        <v>1748.03</v>
      </c>
      <c r="N34" s="26">
        <v>1646.79</v>
      </c>
      <c r="O34" s="26">
        <v>2897.45</v>
      </c>
      <c r="P34" s="26">
        <v>1508.96</v>
      </c>
      <c r="Q34" s="26">
        <v>2269.98</v>
      </c>
      <c r="R34" s="26">
        <v>1774.03</v>
      </c>
      <c r="S34" s="26">
        <v>1917.13</v>
      </c>
      <c r="T34" s="26">
        <v>1991.09</v>
      </c>
      <c r="U34" s="26">
        <v>1825.37</v>
      </c>
      <c r="V34" s="26">
        <f t="shared" si="4"/>
        <v>24874.309999999998</v>
      </c>
    </row>
    <row r="35" spans="1:23" x14ac:dyDescent="0.2">
      <c r="A35" s="1" t="s">
        <v>52</v>
      </c>
      <c r="B35" s="27">
        <v>2278621188</v>
      </c>
      <c r="C35" s="23">
        <v>0.62129999999999996</v>
      </c>
      <c r="D35" s="24">
        <f t="shared" si="5"/>
        <v>14157073.441043999</v>
      </c>
      <c r="E35" s="25">
        <f t="shared" si="6"/>
        <v>4.4057333517744759</v>
      </c>
      <c r="F35" s="26">
        <f t="shared" si="7"/>
        <v>73386.73</v>
      </c>
      <c r="G35" s="26">
        <f t="shared" si="9"/>
        <v>73386.73</v>
      </c>
      <c r="H35" s="26">
        <f t="shared" si="8"/>
        <v>1000040.7</v>
      </c>
      <c r="J35" s="26">
        <v>118643.87</v>
      </c>
      <c r="K35" s="26">
        <v>69913.52</v>
      </c>
      <c r="L35" s="26">
        <v>104748.47</v>
      </c>
      <c r="M35" s="26">
        <v>70277.37</v>
      </c>
      <c r="N35" s="26">
        <v>66207.3</v>
      </c>
      <c r="O35" s="26">
        <v>116488.25</v>
      </c>
      <c r="P35" s="26">
        <v>60665.86</v>
      </c>
      <c r="Q35" s="26">
        <v>91261.81</v>
      </c>
      <c r="R35" s="26">
        <v>71322.600000000006</v>
      </c>
      <c r="S35" s="26">
        <v>77075.75</v>
      </c>
      <c r="T35" s="26">
        <v>80049.17</v>
      </c>
      <c r="U35" s="26">
        <v>73386.73</v>
      </c>
      <c r="V35" s="26">
        <f t="shared" si="4"/>
        <v>1000040.7</v>
      </c>
    </row>
    <row r="36" spans="1:23" ht="17.25" x14ac:dyDescent="0.35">
      <c r="A36" s="1" t="s">
        <v>53</v>
      </c>
      <c r="B36" s="29">
        <v>566604763</v>
      </c>
      <c r="C36" s="30">
        <v>0.1</v>
      </c>
      <c r="D36" s="29">
        <f t="shared" si="5"/>
        <v>566604.76300000004</v>
      </c>
      <c r="E36" s="31">
        <f t="shared" si="6"/>
        <v>0.17632948730675546</v>
      </c>
      <c r="F36" s="32">
        <f t="shared" si="7"/>
        <v>2937.14</v>
      </c>
      <c r="G36" s="32">
        <f t="shared" si="9"/>
        <v>2937.14</v>
      </c>
      <c r="H36" s="32">
        <f t="shared" si="8"/>
        <v>40024.370000000003</v>
      </c>
      <c r="J36" s="32">
        <v>4748.45</v>
      </c>
      <c r="K36" s="32">
        <v>2798.13</v>
      </c>
      <c r="L36" s="32">
        <v>4192.32</v>
      </c>
      <c r="M36" s="32">
        <v>2812.69</v>
      </c>
      <c r="N36" s="32">
        <v>2649.8</v>
      </c>
      <c r="O36" s="32">
        <v>4662.18</v>
      </c>
      <c r="P36" s="32">
        <v>2428.0100000000002</v>
      </c>
      <c r="Q36" s="32">
        <v>3652.55</v>
      </c>
      <c r="R36" s="32">
        <v>2854.53</v>
      </c>
      <c r="S36" s="32">
        <v>3084.78</v>
      </c>
      <c r="T36" s="32">
        <v>3203.79</v>
      </c>
      <c r="U36" s="32">
        <v>2937.14</v>
      </c>
      <c r="V36" s="32">
        <f t="shared" si="4"/>
        <v>40024.370000000003</v>
      </c>
    </row>
    <row r="37" spans="1:23" ht="16.5" thickBot="1" x14ac:dyDescent="0.3">
      <c r="A37" s="33" t="s">
        <v>54</v>
      </c>
      <c r="B37" s="28">
        <f>SUM(B26:B36)</f>
        <v>45122291495</v>
      </c>
      <c r="C37" s="25">
        <f t="shared" ref="C37:H37" si="10">SUM(C26:C36)</f>
        <v>6.1296999999999997</v>
      </c>
      <c r="D37" s="28">
        <f t="shared" si="10"/>
        <v>321332961.18209296</v>
      </c>
      <c r="E37" s="25">
        <f t="shared" si="10"/>
        <v>100.00000000000001</v>
      </c>
      <c r="F37" s="26">
        <f t="shared" si="10"/>
        <v>1665709.7300000002</v>
      </c>
      <c r="G37" s="34">
        <f t="shared" si="10"/>
        <v>1665709.73</v>
      </c>
      <c r="H37" s="26">
        <f t="shared" si="10"/>
        <v>22698620.350000001</v>
      </c>
      <c r="J37" s="34">
        <f>SUM(J26:J36)</f>
        <v>2692942.56</v>
      </c>
      <c r="K37" s="34">
        <f>SUM(K26:K36)</f>
        <v>1586875.8399999999</v>
      </c>
      <c r="L37" s="34">
        <f>SUM(L26:L36)</f>
        <v>2377548.94</v>
      </c>
      <c r="M37" s="34">
        <f>SUM(M26:M36)</f>
        <v>1595134.4099999997</v>
      </c>
      <c r="N37" s="34">
        <f>SUM(N26:N36)</f>
        <v>1502753.23</v>
      </c>
      <c r="O37" s="34">
        <f t="shared" ref="O37:U37" si="11">SUM(O26:O36)</f>
        <v>2644014.9700000002</v>
      </c>
      <c r="P37" s="34">
        <f t="shared" si="11"/>
        <v>1376975.21</v>
      </c>
      <c r="Q37" s="34">
        <f t="shared" si="11"/>
        <v>2071432.8199999998</v>
      </c>
      <c r="R37" s="34">
        <f t="shared" si="11"/>
        <v>1618858.7899999998</v>
      </c>
      <c r="S37" s="34">
        <f t="shared" si="11"/>
        <v>1749441.97</v>
      </c>
      <c r="T37" s="34">
        <f t="shared" si="11"/>
        <v>1816931.8800000001</v>
      </c>
      <c r="U37" s="34">
        <f t="shared" si="11"/>
        <v>1665709.73</v>
      </c>
      <c r="V37" s="35">
        <f>SUM(V26:V36)</f>
        <v>22698620.350000001</v>
      </c>
      <c r="W37" s="36">
        <f>SUM(J37:U37)</f>
        <v>22698620.349999998</v>
      </c>
    </row>
    <row r="38" spans="1:23" ht="15.75" thickTop="1" x14ac:dyDescent="0.2"/>
    <row r="47" spans="1:23" ht="15.75" x14ac:dyDescent="0.25">
      <c r="A47" s="95" t="s">
        <v>55</v>
      </c>
      <c r="B47" s="95"/>
    </row>
    <row r="48" spans="1:23" ht="45.75" customHeight="1" x14ac:dyDescent="0.2">
      <c r="A48" s="37" t="str">
        <f>A5</f>
        <v>DISTRIBUTION OF REVENUE RECEIVED DURING: AUGUST 2016</v>
      </c>
      <c r="B48" s="37"/>
      <c r="C48" s="37"/>
      <c r="O48" s="94"/>
      <c r="P48" s="94"/>
      <c r="Q48" s="94"/>
      <c r="R48" s="94"/>
    </row>
    <row r="52" spans="1:23" ht="15.75" x14ac:dyDescent="0.25">
      <c r="E52" s="6" t="s">
        <v>2</v>
      </c>
      <c r="F52" s="7" t="s">
        <v>3</v>
      </c>
    </row>
    <row r="53" spans="1:23" ht="15.75" x14ac:dyDescent="0.25">
      <c r="E53" s="6" t="s">
        <v>4</v>
      </c>
      <c r="F53" s="7" t="s">
        <v>5</v>
      </c>
      <c r="J53" s="7" t="s">
        <v>6</v>
      </c>
      <c r="K53" s="7" t="s">
        <v>7</v>
      </c>
      <c r="L53" s="7" t="s">
        <v>8</v>
      </c>
      <c r="M53" s="7" t="s">
        <v>9</v>
      </c>
      <c r="N53" s="7" t="s">
        <v>10</v>
      </c>
      <c r="O53" s="7" t="s">
        <v>11</v>
      </c>
      <c r="P53" s="7" t="s">
        <v>12</v>
      </c>
      <c r="Q53" s="7" t="s">
        <v>13</v>
      </c>
      <c r="R53" s="7" t="s">
        <v>14</v>
      </c>
      <c r="S53" s="7" t="s">
        <v>15</v>
      </c>
      <c r="T53" s="7" t="s">
        <v>16</v>
      </c>
      <c r="U53" s="7" t="s">
        <v>17</v>
      </c>
      <c r="V53" s="7" t="s">
        <v>18</v>
      </c>
    </row>
    <row r="54" spans="1:23" ht="15.75" x14ac:dyDescent="0.25">
      <c r="A54" s="4" t="s">
        <v>19</v>
      </c>
      <c r="E54" s="8" t="s">
        <v>20</v>
      </c>
      <c r="F54" s="9" t="s">
        <v>20</v>
      </c>
      <c r="J54" s="9" t="s">
        <v>20</v>
      </c>
      <c r="K54" s="9" t="s">
        <v>20</v>
      </c>
      <c r="L54" s="9" t="s">
        <v>20</v>
      </c>
      <c r="M54" s="9" t="s">
        <v>20</v>
      </c>
      <c r="N54" s="9" t="s">
        <v>20</v>
      </c>
      <c r="O54" s="9" t="s">
        <v>20</v>
      </c>
      <c r="P54" s="9" t="s">
        <v>20</v>
      </c>
      <c r="Q54" s="9" t="s">
        <v>20</v>
      </c>
      <c r="R54" s="9" t="s">
        <v>20</v>
      </c>
      <c r="S54" s="9" t="s">
        <v>20</v>
      </c>
      <c r="T54" s="9" t="s">
        <v>20</v>
      </c>
      <c r="U54" s="9" t="s">
        <v>20</v>
      </c>
      <c r="V54" s="9" t="s">
        <v>20</v>
      </c>
    </row>
    <row r="56" spans="1:23" x14ac:dyDescent="0.2">
      <c r="A56" s="1" t="s">
        <v>21</v>
      </c>
      <c r="E56" s="11">
        <v>48304.44</v>
      </c>
      <c r="F56" s="10">
        <f t="shared" ref="F56:F61" si="12">V56</f>
        <v>665109.76000000001</v>
      </c>
      <c r="J56" s="11">
        <v>62169.11</v>
      </c>
      <c r="K56" s="10">
        <v>54441.14</v>
      </c>
      <c r="L56" s="11">
        <v>45173.29</v>
      </c>
      <c r="M56" s="10">
        <v>55730.46</v>
      </c>
      <c r="N56" s="11">
        <v>51582.86</v>
      </c>
      <c r="O56" s="11">
        <v>67819.41</v>
      </c>
      <c r="P56" s="11">
        <v>51887.14</v>
      </c>
      <c r="Q56" s="11">
        <v>46865.120000000003</v>
      </c>
      <c r="R56" s="11">
        <v>67244.97</v>
      </c>
      <c r="S56" s="11">
        <v>53784.53</v>
      </c>
      <c r="T56" s="10">
        <v>60107.29</v>
      </c>
      <c r="U56" s="12">
        <v>48304.44</v>
      </c>
      <c r="V56" s="38">
        <f t="shared" ref="V56:V61" si="13">SUM(J56:U56)</f>
        <v>665109.76000000001</v>
      </c>
    </row>
    <row r="57" spans="1:23" x14ac:dyDescent="0.2">
      <c r="A57" s="1" t="s">
        <v>56</v>
      </c>
      <c r="E57" s="11"/>
      <c r="F57" s="11">
        <f t="shared" si="12"/>
        <v>158799.64000000001</v>
      </c>
      <c r="J57" s="11">
        <v>0</v>
      </c>
      <c r="K57" s="11">
        <v>46456.480000000003</v>
      </c>
      <c r="L57" s="11"/>
      <c r="M57" s="11"/>
      <c r="N57" s="11">
        <v>57927.86</v>
      </c>
      <c r="O57" s="11"/>
      <c r="P57" s="11"/>
      <c r="Q57" s="11">
        <v>39026.01</v>
      </c>
      <c r="R57" s="11"/>
      <c r="S57" s="11"/>
      <c r="T57" s="11">
        <v>15389.29</v>
      </c>
      <c r="U57" s="11"/>
      <c r="V57" s="11">
        <f t="shared" si="13"/>
        <v>158799.64000000001</v>
      </c>
    </row>
    <row r="58" spans="1:23" x14ac:dyDescent="0.2">
      <c r="A58" s="1" t="s">
        <v>23</v>
      </c>
      <c r="E58" s="11"/>
      <c r="F58" s="11">
        <f t="shared" si="12"/>
        <v>0</v>
      </c>
      <c r="J58" s="11">
        <v>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>
        <f t="shared" si="13"/>
        <v>0</v>
      </c>
    </row>
    <row r="59" spans="1:23" x14ac:dyDescent="0.2">
      <c r="A59" s="1" t="s">
        <v>24</v>
      </c>
      <c r="D59" s="39"/>
      <c r="E59" s="11"/>
      <c r="F59" s="11">
        <f t="shared" si="12"/>
        <v>589858.66999999993</v>
      </c>
      <c r="J59" s="11">
        <v>56073.97</v>
      </c>
      <c r="K59" s="11">
        <v>58153.53</v>
      </c>
      <c r="L59" s="11">
        <v>53564.77</v>
      </c>
      <c r="M59" s="11">
        <v>44692.62</v>
      </c>
      <c r="N59" s="11">
        <v>48610.77</v>
      </c>
      <c r="O59" s="11">
        <v>45815.22</v>
      </c>
      <c r="P59" s="11">
        <v>52332.68</v>
      </c>
      <c r="Q59" s="11">
        <v>62113.74</v>
      </c>
      <c r="R59" s="11">
        <v>55802.53</v>
      </c>
      <c r="S59" s="11">
        <v>55338.51</v>
      </c>
      <c r="T59" s="11">
        <v>57360.33</v>
      </c>
      <c r="U59" s="11"/>
      <c r="V59" s="11">
        <f t="shared" si="13"/>
        <v>589858.66999999993</v>
      </c>
    </row>
    <row r="60" spans="1:23" ht="13.5" customHeight="1" x14ac:dyDescent="0.2">
      <c r="A60" s="1" t="s">
        <v>25</v>
      </c>
      <c r="E60" s="11"/>
      <c r="F60" s="11">
        <f t="shared" si="12"/>
        <v>22018.400000000001</v>
      </c>
      <c r="J60" s="11">
        <v>0</v>
      </c>
      <c r="K60" s="11">
        <v>4346.2</v>
      </c>
      <c r="L60" s="11"/>
      <c r="M60" s="11"/>
      <c r="N60" s="11">
        <v>4497.8</v>
      </c>
      <c r="O60" s="11"/>
      <c r="P60" s="11"/>
      <c r="Q60" s="11">
        <v>5727.1</v>
      </c>
      <c r="R60" s="11"/>
      <c r="S60" s="11"/>
      <c r="T60" s="11">
        <v>7447.3</v>
      </c>
      <c r="U60" s="11"/>
      <c r="V60" s="11">
        <f t="shared" si="13"/>
        <v>22018.400000000001</v>
      </c>
    </row>
    <row r="61" spans="1:23" ht="17.25" x14ac:dyDescent="0.35">
      <c r="A61" s="1" t="s">
        <v>26</v>
      </c>
      <c r="B61" s="13"/>
      <c r="E61" s="14"/>
      <c r="F61" s="14">
        <f t="shared" si="12"/>
        <v>438.09</v>
      </c>
      <c r="J61" s="14">
        <v>0</v>
      </c>
      <c r="K61" s="14"/>
      <c r="L61" s="92">
        <v>51.96</v>
      </c>
      <c r="M61" s="14"/>
      <c r="N61" s="14">
        <v>84.51</v>
      </c>
      <c r="O61" s="14"/>
      <c r="P61" s="14"/>
      <c r="Q61" s="14">
        <v>149.32</v>
      </c>
      <c r="R61" s="14"/>
      <c r="S61" s="14"/>
      <c r="T61" s="15">
        <v>152.30000000000001</v>
      </c>
      <c r="U61" s="92"/>
      <c r="V61" s="15">
        <f t="shared" si="13"/>
        <v>438.09</v>
      </c>
    </row>
    <row r="62" spans="1:23" ht="16.5" thickBot="1" x14ac:dyDescent="0.3">
      <c r="A62" s="4" t="s">
        <v>27</v>
      </c>
      <c r="E62" s="16">
        <f>SUM(E56:E61)</f>
        <v>48304.44</v>
      </c>
      <c r="F62" s="16">
        <f>SUM(F56:F61)</f>
        <v>1436224.5599999998</v>
      </c>
      <c r="J62" s="16">
        <f>SUM(J56:J61)</f>
        <v>118243.08</v>
      </c>
      <c r="K62" s="40">
        <f t="shared" ref="K62:P62" si="14">SUM(K56:K61)</f>
        <v>163397.35</v>
      </c>
      <c r="L62" s="40">
        <f t="shared" si="14"/>
        <v>98790.02</v>
      </c>
      <c r="M62" s="40">
        <f t="shared" si="14"/>
        <v>100423.08</v>
      </c>
      <c r="N62" s="16">
        <f t="shared" si="14"/>
        <v>162703.79999999999</v>
      </c>
      <c r="O62" s="16">
        <f t="shared" si="14"/>
        <v>113634.63</v>
      </c>
      <c r="P62" s="16">
        <f t="shared" si="14"/>
        <v>104219.82</v>
      </c>
      <c r="Q62" s="16">
        <f t="shared" ref="Q62:V62" si="15">SUM(Q56:Q61)</f>
        <v>153881.29</v>
      </c>
      <c r="R62" s="40">
        <f t="shared" si="15"/>
        <v>123047.5</v>
      </c>
      <c r="S62" s="40">
        <f t="shared" si="15"/>
        <v>109123.04000000001</v>
      </c>
      <c r="T62" s="40">
        <f t="shared" si="15"/>
        <v>140456.50999999998</v>
      </c>
      <c r="U62" s="40">
        <f t="shared" si="15"/>
        <v>48304.44</v>
      </c>
      <c r="V62" s="41">
        <f t="shared" si="15"/>
        <v>1436224.5599999998</v>
      </c>
      <c r="W62" s="19">
        <f>SUM(J62:U62)</f>
        <v>1436224.56</v>
      </c>
    </row>
    <row r="63" spans="1:23" ht="15.75" thickTop="1" x14ac:dyDescent="0.2"/>
    <row r="65" spans="1:23" ht="15.75" x14ac:dyDescent="0.25">
      <c r="B65" s="20" t="s">
        <v>28</v>
      </c>
      <c r="C65" s="6" t="s">
        <v>29</v>
      </c>
      <c r="D65" s="7"/>
      <c r="E65" s="6"/>
      <c r="F65" s="7"/>
      <c r="G65" s="7"/>
      <c r="H65" s="7"/>
    </row>
    <row r="66" spans="1:23" ht="15.75" x14ac:dyDescent="0.25">
      <c r="B66" s="20" t="s">
        <v>30</v>
      </c>
      <c r="C66" s="6" t="s">
        <v>3</v>
      </c>
      <c r="D66" s="7" t="s">
        <v>31</v>
      </c>
      <c r="E66" s="6" t="s">
        <v>32</v>
      </c>
      <c r="F66" s="7" t="s">
        <v>33</v>
      </c>
      <c r="H66" s="7" t="s">
        <v>3</v>
      </c>
    </row>
    <row r="67" spans="1:23" ht="15.75" x14ac:dyDescent="0.25">
      <c r="B67" s="20" t="s">
        <v>34</v>
      </c>
      <c r="C67" s="6" t="s">
        <v>35</v>
      </c>
      <c r="D67" s="7" t="s">
        <v>36</v>
      </c>
      <c r="E67" s="6" t="s">
        <v>37</v>
      </c>
      <c r="F67" s="7" t="s">
        <v>38</v>
      </c>
      <c r="G67" s="7" t="s">
        <v>38</v>
      </c>
      <c r="H67" s="7" t="s">
        <v>5</v>
      </c>
      <c r="J67" s="7" t="s">
        <v>6</v>
      </c>
      <c r="K67" s="7" t="s">
        <v>7</v>
      </c>
      <c r="L67" s="7" t="s">
        <v>8</v>
      </c>
      <c r="M67" s="7" t="s">
        <v>9</v>
      </c>
      <c r="N67" s="7" t="s">
        <v>10</v>
      </c>
      <c r="O67" s="7" t="s">
        <v>11</v>
      </c>
      <c r="P67" s="7" t="s">
        <v>12</v>
      </c>
      <c r="Q67" s="7" t="s">
        <v>13</v>
      </c>
      <c r="R67" s="7" t="s">
        <v>14</v>
      </c>
      <c r="S67" s="7" t="s">
        <v>15</v>
      </c>
      <c r="T67" s="7" t="s">
        <v>16</v>
      </c>
      <c r="U67" s="7" t="s">
        <v>17</v>
      </c>
      <c r="V67" s="7" t="s">
        <v>18</v>
      </c>
    </row>
    <row r="68" spans="1:23" ht="15.75" x14ac:dyDescent="0.25">
      <c r="A68" s="9" t="s">
        <v>39</v>
      </c>
      <c r="B68" s="21" t="s">
        <v>40</v>
      </c>
      <c r="C68" s="8" t="s">
        <v>41</v>
      </c>
      <c r="D68" s="9" t="s">
        <v>20</v>
      </c>
      <c r="E68" s="8" t="s">
        <v>42</v>
      </c>
      <c r="F68" s="9" t="s">
        <v>43</v>
      </c>
      <c r="G68" s="9" t="s">
        <v>43</v>
      </c>
      <c r="H68" s="9" t="s">
        <v>43</v>
      </c>
      <c r="J68" s="9" t="s">
        <v>43</v>
      </c>
      <c r="K68" s="9" t="s">
        <v>43</v>
      </c>
      <c r="L68" s="9" t="s">
        <v>43</v>
      </c>
      <c r="M68" s="9" t="s">
        <v>43</v>
      </c>
      <c r="N68" s="9" t="s">
        <v>43</v>
      </c>
      <c r="O68" s="9" t="s">
        <v>43</v>
      </c>
      <c r="P68" s="9" t="s">
        <v>43</v>
      </c>
      <c r="Q68" s="9" t="s">
        <v>43</v>
      </c>
      <c r="R68" s="9" t="s">
        <v>43</v>
      </c>
      <c r="S68" s="9" t="s">
        <v>43</v>
      </c>
      <c r="T68" s="9" t="s">
        <v>43</v>
      </c>
      <c r="U68" s="9" t="s">
        <v>43</v>
      </c>
      <c r="V68" s="9" t="s">
        <v>43</v>
      </c>
    </row>
    <row r="70" spans="1:23" x14ac:dyDescent="0.2">
      <c r="A70" s="1" t="s">
        <v>55</v>
      </c>
      <c r="B70" s="28">
        <v>722841370</v>
      </c>
      <c r="C70" s="25">
        <v>1.4134</v>
      </c>
      <c r="D70" s="24">
        <f>B70*C70/100</f>
        <v>10216639.92358</v>
      </c>
      <c r="E70" s="25">
        <f>D70*100/$D$74</f>
        <v>78.772682234965202</v>
      </c>
      <c r="F70" s="26">
        <f>ROUND((($E$62*E70)/100),2)</f>
        <v>38050.699999999997</v>
      </c>
      <c r="G70" s="26">
        <f>IF(E62-F74=0,F70,F70+(E62-F74))</f>
        <v>38050.71</v>
      </c>
      <c r="H70" s="26">
        <f>V70</f>
        <v>1131352.6000000001</v>
      </c>
      <c r="J70" s="26">
        <v>93143.250000000015</v>
      </c>
      <c r="K70" s="26">
        <v>128712.46999999999</v>
      </c>
      <c r="L70" s="26">
        <v>77819.540000000008</v>
      </c>
      <c r="M70" s="26">
        <v>79105.94</v>
      </c>
      <c r="N70" s="26">
        <v>128166.15</v>
      </c>
      <c r="O70" s="26">
        <v>89513.040000000008</v>
      </c>
      <c r="P70" s="26">
        <v>82096.75</v>
      </c>
      <c r="Q70" s="26">
        <v>121216.42</v>
      </c>
      <c r="R70" s="26">
        <v>96927.82</v>
      </c>
      <c r="S70" s="26">
        <v>85959.150000000023</v>
      </c>
      <c r="T70" s="26">
        <v>110641.35999999997</v>
      </c>
      <c r="U70" s="26">
        <v>38050.71</v>
      </c>
      <c r="V70" s="26">
        <f>SUM(J70:U70)</f>
        <v>1131352.6000000001</v>
      </c>
    </row>
    <row r="71" spans="1:23" x14ac:dyDescent="0.2">
      <c r="A71" s="1" t="s">
        <v>57</v>
      </c>
      <c r="B71" s="28">
        <v>167384068</v>
      </c>
      <c r="C71" s="25">
        <v>1.2</v>
      </c>
      <c r="D71" s="24">
        <f>B71*C71/100</f>
        <v>2008608.8159999999</v>
      </c>
      <c r="E71" s="25">
        <f>D71*100/$D$74</f>
        <v>15.486843539619901</v>
      </c>
      <c r="F71" s="26">
        <f>ROUND((($E$62*E71)/100),2)</f>
        <v>7480.83</v>
      </c>
      <c r="G71" s="26">
        <f>F71</f>
        <v>7480.83</v>
      </c>
      <c r="H71" s="26">
        <f>V71</f>
        <v>222425.84</v>
      </c>
      <c r="J71" s="26">
        <v>18312.12</v>
      </c>
      <c r="K71" s="26">
        <v>25305.09</v>
      </c>
      <c r="L71" s="26">
        <v>15299.46</v>
      </c>
      <c r="M71" s="26">
        <v>15552.37</v>
      </c>
      <c r="N71" s="26">
        <v>25197.68</v>
      </c>
      <c r="O71" s="26">
        <v>17598.419999999998</v>
      </c>
      <c r="P71" s="26">
        <v>16140.36</v>
      </c>
      <c r="Q71" s="26">
        <v>23831.35</v>
      </c>
      <c r="R71" s="26">
        <v>19056.169999999998</v>
      </c>
      <c r="S71" s="26">
        <v>16899.71</v>
      </c>
      <c r="T71" s="26">
        <v>21752.28</v>
      </c>
      <c r="U71" s="26">
        <v>7480.83</v>
      </c>
      <c r="V71" s="26">
        <f>SUM(J71:U71)</f>
        <v>222425.84</v>
      </c>
    </row>
    <row r="72" spans="1:23" x14ac:dyDescent="0.2">
      <c r="A72" s="1" t="s">
        <v>46</v>
      </c>
      <c r="B72" s="28">
        <v>722841370</v>
      </c>
      <c r="C72" s="25">
        <v>3.0000000000000001E-3</v>
      </c>
      <c r="D72" s="24">
        <f>B72*C72/100</f>
        <v>21685.241099999999</v>
      </c>
      <c r="E72" s="25">
        <f>D72*100/$D$74</f>
        <v>0.16719827841014265</v>
      </c>
      <c r="F72" s="26">
        <f>ROUND((($E$62*E72)/100),2)</f>
        <v>80.760000000000005</v>
      </c>
      <c r="G72" s="26">
        <f>F72</f>
        <v>80.760000000000005</v>
      </c>
      <c r="H72" s="26">
        <f>V72</f>
        <v>2401.3500000000004</v>
      </c>
      <c r="J72" s="26">
        <v>197.7</v>
      </c>
      <c r="K72" s="26">
        <v>273.2</v>
      </c>
      <c r="L72" s="26">
        <v>165.18</v>
      </c>
      <c r="M72" s="26">
        <v>167.91</v>
      </c>
      <c r="N72" s="26">
        <v>272.04000000000002</v>
      </c>
      <c r="O72" s="26">
        <v>190</v>
      </c>
      <c r="P72" s="26">
        <v>174.25</v>
      </c>
      <c r="Q72" s="26">
        <v>257.29000000000002</v>
      </c>
      <c r="R72" s="26">
        <v>205.73</v>
      </c>
      <c r="S72" s="26">
        <v>182.45</v>
      </c>
      <c r="T72" s="26">
        <v>234.84</v>
      </c>
      <c r="U72" s="26">
        <v>80.760000000000005</v>
      </c>
      <c r="V72" s="26">
        <f>SUM(J72:U72)</f>
        <v>2401.3500000000004</v>
      </c>
    </row>
    <row r="73" spans="1:23" ht="17.25" x14ac:dyDescent="0.35">
      <c r="A73" s="1" t="s">
        <v>58</v>
      </c>
      <c r="B73" s="29">
        <v>722841370</v>
      </c>
      <c r="C73" s="31">
        <v>0.1</v>
      </c>
      <c r="D73" s="42">
        <f>B73*C73/100</f>
        <v>722841.37</v>
      </c>
      <c r="E73" s="31">
        <f>D73*100/$D$74</f>
        <v>5.5732759470047553</v>
      </c>
      <c r="F73" s="32">
        <f>ROUND((($E$62*E73)/100),2)</f>
        <v>2692.14</v>
      </c>
      <c r="G73" s="32">
        <f>F73</f>
        <v>2692.14</v>
      </c>
      <c r="H73" s="32">
        <f>V73</f>
        <v>80044.76999999999</v>
      </c>
      <c r="J73" s="32">
        <v>6590.01</v>
      </c>
      <c r="K73" s="32">
        <v>9106.59</v>
      </c>
      <c r="L73" s="32">
        <v>5505.84</v>
      </c>
      <c r="M73" s="32">
        <v>5596.86</v>
      </c>
      <c r="N73" s="32">
        <v>9067.93</v>
      </c>
      <c r="O73" s="32">
        <v>6333.17</v>
      </c>
      <c r="P73" s="32">
        <v>5808.46</v>
      </c>
      <c r="Q73" s="32">
        <v>8576.23</v>
      </c>
      <c r="R73" s="32">
        <v>6857.78</v>
      </c>
      <c r="S73" s="32">
        <v>6081.73</v>
      </c>
      <c r="T73" s="32">
        <v>7828.03</v>
      </c>
      <c r="U73" s="32">
        <v>2692.14</v>
      </c>
      <c r="V73" s="32">
        <f>SUM(J73:U73)</f>
        <v>80044.76999999999</v>
      </c>
    </row>
    <row r="74" spans="1:23" ht="16.5" thickBot="1" x14ac:dyDescent="0.3">
      <c r="A74" s="1" t="s">
        <v>59</v>
      </c>
      <c r="B74" s="28">
        <f t="shared" ref="B74:H74" si="16">SUM(B70:B73)</f>
        <v>2335908178</v>
      </c>
      <c r="C74" s="25">
        <f t="shared" si="16"/>
        <v>2.7164000000000001</v>
      </c>
      <c r="D74" s="28">
        <f t="shared" si="16"/>
        <v>12969775.350679999</v>
      </c>
      <c r="E74" s="25">
        <f t="shared" si="16"/>
        <v>100</v>
      </c>
      <c r="F74" s="26">
        <f t="shared" si="16"/>
        <v>48304.43</v>
      </c>
      <c r="G74" s="34">
        <f t="shared" si="16"/>
        <v>48304.44</v>
      </c>
      <c r="H74" s="26">
        <f t="shared" si="16"/>
        <v>1436224.5600000003</v>
      </c>
      <c r="J74" s="34">
        <f t="shared" ref="J74:P74" si="17">SUM(J70:J73)</f>
        <v>118243.08</v>
      </c>
      <c r="K74" s="34">
        <f t="shared" si="17"/>
        <v>163397.35</v>
      </c>
      <c r="L74" s="34">
        <f t="shared" si="17"/>
        <v>98790.01999999999</v>
      </c>
      <c r="M74" s="34">
        <f t="shared" si="17"/>
        <v>100423.08</v>
      </c>
      <c r="N74" s="34">
        <f t="shared" si="17"/>
        <v>162703.79999999999</v>
      </c>
      <c r="O74" s="34">
        <f t="shared" si="17"/>
        <v>113634.63</v>
      </c>
      <c r="P74" s="34">
        <f t="shared" si="17"/>
        <v>104219.82</v>
      </c>
      <c r="Q74" s="34">
        <f t="shared" ref="Q74:V74" si="18">SUM(Q70:Q73)</f>
        <v>153881.29</v>
      </c>
      <c r="R74" s="34">
        <f t="shared" si="18"/>
        <v>123047.5</v>
      </c>
      <c r="S74" s="34">
        <f t="shared" si="18"/>
        <v>109123.04000000001</v>
      </c>
      <c r="T74" s="34">
        <f t="shared" si="18"/>
        <v>140456.50999999995</v>
      </c>
      <c r="U74" s="34">
        <f t="shared" si="18"/>
        <v>48304.44</v>
      </c>
      <c r="V74" s="35">
        <f t="shared" si="18"/>
        <v>1436224.5600000003</v>
      </c>
      <c r="W74" s="36">
        <f>SUM(J74:U74)</f>
        <v>1436224.56</v>
      </c>
    </row>
    <row r="75" spans="1:23" ht="15.75" thickTop="1" x14ac:dyDescent="0.2"/>
    <row r="81" spans="1:1" s="1" customFormat="1" x14ac:dyDescent="0.2">
      <c r="A81" s="1" t="str">
        <f ca="1">CELL("FILENAME")</f>
        <v>S:\Div - Adm Svc\Distribution &amp; Statistics\Distributions\WEB\[LGTA web.xlsx]Sheet1</v>
      </c>
    </row>
    <row r="84" spans="1:1" s="1" customFormat="1" x14ac:dyDescent="0.2"/>
  </sheetData>
  <mergeCells count="3">
    <mergeCell ref="O5:R5"/>
    <mergeCell ref="A47:B47"/>
    <mergeCell ref="O48:R48"/>
  </mergeCells>
  <conditionalFormatting sqref="V18 V37">
    <cfRule type="expression" dxfId="1" priority="2" stopIfTrue="1">
      <formula>$V$18&lt;&gt;$V$37</formula>
    </cfRule>
  </conditionalFormatting>
  <conditionalFormatting sqref="V62 V74">
    <cfRule type="expression" dxfId="0" priority="1" stopIfTrue="1">
      <formula>$V$62&lt;&gt;$V$74</formula>
    </cfRule>
  </conditionalFormatting>
  <pageMargins left="0.25" right="0.25" top="0.5" bottom="0.5" header="0.25" footer="0.5"/>
  <pageSetup paperSize="5" scale="65" fitToHeight="2" orientation="landscape" r:id="rId1"/>
  <headerFooter alignWithMargins="0">
    <oddHeader>&amp;CDISTRIBUTION OF SPECIAL TAX REVENUE
LOCAL GOVERNMENT TAX ACT OF 1991
FISCAL YEAR 2015-16</oddHeader>
  </headerFooter>
  <rowBreaks count="1" manualBreakCount="1">
    <brk id="41" max="21" man="1"/>
  </rowBreaks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print="0" autoPict="0" r:id="rId5">
            <anchor moveWithCells="1">
              <from>
                <xdr:col>6</xdr:col>
                <xdr:colOff>333375</xdr:colOff>
                <xdr:row>1</xdr:row>
                <xdr:rowOff>76200</xdr:rowOff>
              </from>
              <to>
                <xdr:col>7</xdr:col>
                <xdr:colOff>19050</xdr:colOff>
                <xdr:row>4</xdr:row>
                <xdr:rowOff>266700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8"/>
  <sheetViews>
    <sheetView zoomScaleNormal="100" workbookViewId="0">
      <selection activeCell="A5" sqref="A5"/>
    </sheetView>
  </sheetViews>
  <sheetFormatPr defaultRowHeight="12.75" x14ac:dyDescent="0.2"/>
  <cols>
    <col min="1" max="1" width="9.140625" style="43"/>
    <col min="2" max="2" width="32.140625" style="43" customWidth="1"/>
    <col min="3" max="3" width="9.140625" style="43"/>
    <col min="4" max="4" width="15.140625" style="43" customWidth="1"/>
    <col min="5" max="257" width="9.140625" style="43"/>
    <col min="258" max="258" width="32.140625" style="43" customWidth="1"/>
    <col min="259" max="259" width="9.140625" style="43"/>
    <col min="260" max="260" width="15.140625" style="43" customWidth="1"/>
    <col min="261" max="513" width="9.140625" style="43"/>
    <col min="514" max="514" width="32.140625" style="43" customWidth="1"/>
    <col min="515" max="515" width="9.140625" style="43"/>
    <col min="516" max="516" width="15.140625" style="43" customWidth="1"/>
    <col min="517" max="769" width="9.140625" style="43"/>
    <col min="770" max="770" width="32.140625" style="43" customWidth="1"/>
    <col min="771" max="771" width="9.140625" style="43"/>
    <col min="772" max="772" width="15.140625" style="43" customWidth="1"/>
    <col min="773" max="1025" width="9.140625" style="43"/>
    <col min="1026" max="1026" width="32.140625" style="43" customWidth="1"/>
    <col min="1027" max="1027" width="9.140625" style="43"/>
    <col min="1028" max="1028" width="15.140625" style="43" customWidth="1"/>
    <col min="1029" max="1281" width="9.140625" style="43"/>
    <col min="1282" max="1282" width="32.140625" style="43" customWidth="1"/>
    <col min="1283" max="1283" width="9.140625" style="43"/>
    <col min="1284" max="1284" width="15.140625" style="43" customWidth="1"/>
    <col min="1285" max="1537" width="9.140625" style="43"/>
    <col min="1538" max="1538" width="32.140625" style="43" customWidth="1"/>
    <col min="1539" max="1539" width="9.140625" style="43"/>
    <col min="1540" max="1540" width="15.140625" style="43" customWidth="1"/>
    <col min="1541" max="1793" width="9.140625" style="43"/>
    <col min="1794" max="1794" width="32.140625" style="43" customWidth="1"/>
    <col min="1795" max="1795" width="9.140625" style="43"/>
    <col min="1796" max="1796" width="15.140625" style="43" customWidth="1"/>
    <col min="1797" max="2049" width="9.140625" style="43"/>
    <col min="2050" max="2050" width="32.140625" style="43" customWidth="1"/>
    <col min="2051" max="2051" width="9.140625" style="43"/>
    <col min="2052" max="2052" width="15.140625" style="43" customWidth="1"/>
    <col min="2053" max="2305" width="9.140625" style="43"/>
    <col min="2306" max="2306" width="32.140625" style="43" customWidth="1"/>
    <col min="2307" max="2307" width="9.140625" style="43"/>
    <col min="2308" max="2308" width="15.140625" style="43" customWidth="1"/>
    <col min="2309" max="2561" width="9.140625" style="43"/>
    <col min="2562" max="2562" width="32.140625" style="43" customWidth="1"/>
    <col min="2563" max="2563" width="9.140625" style="43"/>
    <col min="2564" max="2564" width="15.140625" style="43" customWidth="1"/>
    <col min="2565" max="2817" width="9.140625" style="43"/>
    <col min="2818" max="2818" width="32.140625" style="43" customWidth="1"/>
    <col min="2819" max="2819" width="9.140625" style="43"/>
    <col min="2820" max="2820" width="15.140625" style="43" customWidth="1"/>
    <col min="2821" max="3073" width="9.140625" style="43"/>
    <col min="3074" max="3074" width="32.140625" style="43" customWidth="1"/>
    <col min="3075" max="3075" width="9.140625" style="43"/>
    <col min="3076" max="3076" width="15.140625" style="43" customWidth="1"/>
    <col min="3077" max="3329" width="9.140625" style="43"/>
    <col min="3330" max="3330" width="32.140625" style="43" customWidth="1"/>
    <col min="3331" max="3331" width="9.140625" style="43"/>
    <col min="3332" max="3332" width="15.140625" style="43" customWidth="1"/>
    <col min="3333" max="3585" width="9.140625" style="43"/>
    <col min="3586" max="3586" width="32.140625" style="43" customWidth="1"/>
    <col min="3587" max="3587" width="9.140625" style="43"/>
    <col min="3588" max="3588" width="15.140625" style="43" customWidth="1"/>
    <col min="3589" max="3841" width="9.140625" style="43"/>
    <col min="3842" max="3842" width="32.140625" style="43" customWidth="1"/>
    <col min="3843" max="3843" width="9.140625" style="43"/>
    <col min="3844" max="3844" width="15.140625" style="43" customWidth="1"/>
    <col min="3845" max="4097" width="9.140625" style="43"/>
    <col min="4098" max="4098" width="32.140625" style="43" customWidth="1"/>
    <col min="4099" max="4099" width="9.140625" style="43"/>
    <col min="4100" max="4100" width="15.140625" style="43" customWidth="1"/>
    <col min="4101" max="4353" width="9.140625" style="43"/>
    <col min="4354" max="4354" width="32.140625" style="43" customWidth="1"/>
    <col min="4355" max="4355" width="9.140625" style="43"/>
    <col min="4356" max="4356" width="15.140625" style="43" customWidth="1"/>
    <col min="4357" max="4609" width="9.140625" style="43"/>
    <col min="4610" max="4610" width="32.140625" style="43" customWidth="1"/>
    <col min="4611" max="4611" width="9.140625" style="43"/>
    <col min="4612" max="4612" width="15.140625" style="43" customWidth="1"/>
    <col min="4613" max="4865" width="9.140625" style="43"/>
    <col min="4866" max="4866" width="32.140625" style="43" customWidth="1"/>
    <col min="4867" max="4867" width="9.140625" style="43"/>
    <col min="4868" max="4868" width="15.140625" style="43" customWidth="1"/>
    <col min="4869" max="5121" width="9.140625" style="43"/>
    <col min="5122" max="5122" width="32.140625" style="43" customWidth="1"/>
    <col min="5123" max="5123" width="9.140625" style="43"/>
    <col min="5124" max="5124" width="15.140625" style="43" customWidth="1"/>
    <col min="5125" max="5377" width="9.140625" style="43"/>
    <col min="5378" max="5378" width="32.140625" style="43" customWidth="1"/>
    <col min="5379" max="5379" width="9.140625" style="43"/>
    <col min="5380" max="5380" width="15.140625" style="43" customWidth="1"/>
    <col min="5381" max="5633" width="9.140625" style="43"/>
    <col min="5634" max="5634" width="32.140625" style="43" customWidth="1"/>
    <col min="5635" max="5635" width="9.140625" style="43"/>
    <col min="5636" max="5636" width="15.140625" style="43" customWidth="1"/>
    <col min="5637" max="5889" width="9.140625" style="43"/>
    <col min="5890" max="5890" width="32.140625" style="43" customWidth="1"/>
    <col min="5891" max="5891" width="9.140625" style="43"/>
    <col min="5892" max="5892" width="15.140625" style="43" customWidth="1"/>
    <col min="5893" max="6145" width="9.140625" style="43"/>
    <col min="6146" max="6146" width="32.140625" style="43" customWidth="1"/>
    <col min="6147" max="6147" width="9.140625" style="43"/>
    <col min="6148" max="6148" width="15.140625" style="43" customWidth="1"/>
    <col min="6149" max="6401" width="9.140625" style="43"/>
    <col min="6402" max="6402" width="32.140625" style="43" customWidth="1"/>
    <col min="6403" max="6403" width="9.140625" style="43"/>
    <col min="6404" max="6404" width="15.140625" style="43" customWidth="1"/>
    <col min="6405" max="6657" width="9.140625" style="43"/>
    <col min="6658" max="6658" width="32.140625" style="43" customWidth="1"/>
    <col min="6659" max="6659" width="9.140625" style="43"/>
    <col min="6660" max="6660" width="15.140625" style="43" customWidth="1"/>
    <col min="6661" max="6913" width="9.140625" style="43"/>
    <col min="6914" max="6914" width="32.140625" style="43" customWidth="1"/>
    <col min="6915" max="6915" width="9.140625" style="43"/>
    <col min="6916" max="6916" width="15.140625" style="43" customWidth="1"/>
    <col min="6917" max="7169" width="9.140625" style="43"/>
    <col min="7170" max="7170" width="32.140625" style="43" customWidth="1"/>
    <col min="7171" max="7171" width="9.140625" style="43"/>
    <col min="7172" max="7172" width="15.140625" style="43" customWidth="1"/>
    <col min="7173" max="7425" width="9.140625" style="43"/>
    <col min="7426" max="7426" width="32.140625" style="43" customWidth="1"/>
    <col min="7427" max="7427" width="9.140625" style="43"/>
    <col min="7428" max="7428" width="15.140625" style="43" customWidth="1"/>
    <col min="7429" max="7681" width="9.140625" style="43"/>
    <col min="7682" max="7682" width="32.140625" style="43" customWidth="1"/>
    <col min="7683" max="7683" width="9.140625" style="43"/>
    <col min="7684" max="7684" width="15.140625" style="43" customWidth="1"/>
    <col min="7685" max="7937" width="9.140625" style="43"/>
    <col min="7938" max="7938" width="32.140625" style="43" customWidth="1"/>
    <col min="7939" max="7939" width="9.140625" style="43"/>
    <col min="7940" max="7940" width="15.140625" style="43" customWidth="1"/>
    <col min="7941" max="8193" width="9.140625" style="43"/>
    <col min="8194" max="8194" width="32.140625" style="43" customWidth="1"/>
    <col min="8195" max="8195" width="9.140625" style="43"/>
    <col min="8196" max="8196" width="15.140625" style="43" customWidth="1"/>
    <col min="8197" max="8449" width="9.140625" style="43"/>
    <col min="8450" max="8450" width="32.140625" style="43" customWidth="1"/>
    <col min="8451" max="8451" width="9.140625" style="43"/>
    <col min="8452" max="8452" width="15.140625" style="43" customWidth="1"/>
    <col min="8453" max="8705" width="9.140625" style="43"/>
    <col min="8706" max="8706" width="32.140625" style="43" customWidth="1"/>
    <col min="8707" max="8707" width="9.140625" style="43"/>
    <col min="8708" max="8708" width="15.140625" style="43" customWidth="1"/>
    <col min="8709" max="8961" width="9.140625" style="43"/>
    <col min="8962" max="8962" width="32.140625" style="43" customWidth="1"/>
    <col min="8963" max="8963" width="9.140625" style="43"/>
    <col min="8964" max="8964" width="15.140625" style="43" customWidth="1"/>
    <col min="8965" max="9217" width="9.140625" style="43"/>
    <col min="9218" max="9218" width="32.140625" style="43" customWidth="1"/>
    <col min="9219" max="9219" width="9.140625" style="43"/>
    <col min="9220" max="9220" width="15.140625" style="43" customWidth="1"/>
    <col min="9221" max="9473" width="9.140625" style="43"/>
    <col min="9474" max="9474" width="32.140625" style="43" customWidth="1"/>
    <col min="9475" max="9475" width="9.140625" style="43"/>
    <col min="9476" max="9476" width="15.140625" style="43" customWidth="1"/>
    <col min="9477" max="9729" width="9.140625" style="43"/>
    <col min="9730" max="9730" width="32.140625" style="43" customWidth="1"/>
    <col min="9731" max="9731" width="9.140625" style="43"/>
    <col min="9732" max="9732" width="15.140625" style="43" customWidth="1"/>
    <col min="9733" max="9985" width="9.140625" style="43"/>
    <col min="9986" max="9986" width="32.140625" style="43" customWidth="1"/>
    <col min="9987" max="9987" width="9.140625" style="43"/>
    <col min="9988" max="9988" width="15.140625" style="43" customWidth="1"/>
    <col min="9989" max="10241" width="9.140625" style="43"/>
    <col min="10242" max="10242" width="32.140625" style="43" customWidth="1"/>
    <col min="10243" max="10243" width="9.140625" style="43"/>
    <col min="10244" max="10244" width="15.140625" style="43" customWidth="1"/>
    <col min="10245" max="10497" width="9.140625" style="43"/>
    <col min="10498" max="10498" width="32.140625" style="43" customWidth="1"/>
    <col min="10499" max="10499" width="9.140625" style="43"/>
    <col min="10500" max="10500" width="15.140625" style="43" customWidth="1"/>
    <col min="10501" max="10753" width="9.140625" style="43"/>
    <col min="10754" max="10754" width="32.140625" style="43" customWidth="1"/>
    <col min="10755" max="10755" width="9.140625" style="43"/>
    <col min="10756" max="10756" width="15.140625" style="43" customWidth="1"/>
    <col min="10757" max="11009" width="9.140625" style="43"/>
    <col min="11010" max="11010" width="32.140625" style="43" customWidth="1"/>
    <col min="11011" max="11011" width="9.140625" style="43"/>
    <col min="11012" max="11012" width="15.140625" style="43" customWidth="1"/>
    <col min="11013" max="11265" width="9.140625" style="43"/>
    <col min="11266" max="11266" width="32.140625" style="43" customWidth="1"/>
    <col min="11267" max="11267" width="9.140625" style="43"/>
    <col min="11268" max="11268" width="15.140625" style="43" customWidth="1"/>
    <col min="11269" max="11521" width="9.140625" style="43"/>
    <col min="11522" max="11522" width="32.140625" style="43" customWidth="1"/>
    <col min="11523" max="11523" width="9.140625" style="43"/>
    <col min="11524" max="11524" width="15.140625" style="43" customWidth="1"/>
    <col min="11525" max="11777" width="9.140625" style="43"/>
    <col min="11778" max="11778" width="32.140625" style="43" customWidth="1"/>
    <col min="11779" max="11779" width="9.140625" style="43"/>
    <col min="11780" max="11780" width="15.140625" style="43" customWidth="1"/>
    <col min="11781" max="12033" width="9.140625" style="43"/>
    <col min="12034" max="12034" width="32.140625" style="43" customWidth="1"/>
    <col min="12035" max="12035" width="9.140625" style="43"/>
    <col min="12036" max="12036" width="15.140625" style="43" customWidth="1"/>
    <col min="12037" max="12289" width="9.140625" style="43"/>
    <col min="12290" max="12290" width="32.140625" style="43" customWidth="1"/>
    <col min="12291" max="12291" width="9.140625" style="43"/>
    <col min="12292" max="12292" width="15.140625" style="43" customWidth="1"/>
    <col min="12293" max="12545" width="9.140625" style="43"/>
    <col min="12546" max="12546" width="32.140625" style="43" customWidth="1"/>
    <col min="12547" max="12547" width="9.140625" style="43"/>
    <col min="12548" max="12548" width="15.140625" style="43" customWidth="1"/>
    <col min="12549" max="12801" width="9.140625" style="43"/>
    <col min="12802" max="12802" width="32.140625" style="43" customWidth="1"/>
    <col min="12803" max="12803" width="9.140625" style="43"/>
    <col min="12804" max="12804" width="15.140625" style="43" customWidth="1"/>
    <col min="12805" max="13057" width="9.140625" style="43"/>
    <col min="13058" max="13058" width="32.140625" style="43" customWidth="1"/>
    <col min="13059" max="13059" width="9.140625" style="43"/>
    <col min="13060" max="13060" width="15.140625" style="43" customWidth="1"/>
    <col min="13061" max="13313" width="9.140625" style="43"/>
    <col min="13314" max="13314" width="32.140625" style="43" customWidth="1"/>
    <col min="13315" max="13315" width="9.140625" style="43"/>
    <col min="13316" max="13316" width="15.140625" style="43" customWidth="1"/>
    <col min="13317" max="13569" width="9.140625" style="43"/>
    <col min="13570" max="13570" width="32.140625" style="43" customWidth="1"/>
    <col min="13571" max="13571" width="9.140625" style="43"/>
    <col min="13572" max="13572" width="15.140625" style="43" customWidth="1"/>
    <col min="13573" max="13825" width="9.140625" style="43"/>
    <col min="13826" max="13826" width="32.140625" style="43" customWidth="1"/>
    <col min="13827" max="13827" width="9.140625" style="43"/>
    <col min="13828" max="13828" width="15.140625" style="43" customWidth="1"/>
    <col min="13829" max="14081" width="9.140625" style="43"/>
    <col min="14082" max="14082" width="32.140625" style="43" customWidth="1"/>
    <col min="14083" max="14083" width="9.140625" style="43"/>
    <col min="14084" max="14084" width="15.140625" style="43" customWidth="1"/>
    <col min="14085" max="14337" width="9.140625" style="43"/>
    <col min="14338" max="14338" width="32.140625" style="43" customWidth="1"/>
    <col min="14339" max="14339" width="9.140625" style="43"/>
    <col min="14340" max="14340" width="15.140625" style="43" customWidth="1"/>
    <col min="14341" max="14593" width="9.140625" style="43"/>
    <col min="14594" max="14594" width="32.140625" style="43" customWidth="1"/>
    <col min="14595" max="14595" width="9.140625" style="43"/>
    <col min="14596" max="14596" width="15.140625" style="43" customWidth="1"/>
    <col min="14597" max="14849" width="9.140625" style="43"/>
    <col min="14850" max="14850" width="32.140625" style="43" customWidth="1"/>
    <col min="14851" max="14851" width="9.140625" style="43"/>
    <col min="14852" max="14852" width="15.140625" style="43" customWidth="1"/>
    <col min="14853" max="15105" width="9.140625" style="43"/>
    <col min="15106" max="15106" width="32.140625" style="43" customWidth="1"/>
    <col min="15107" max="15107" width="9.140625" style="43"/>
    <col min="15108" max="15108" width="15.140625" style="43" customWidth="1"/>
    <col min="15109" max="15361" width="9.140625" style="43"/>
    <col min="15362" max="15362" width="32.140625" style="43" customWidth="1"/>
    <col min="15363" max="15363" width="9.140625" style="43"/>
    <col min="15364" max="15364" width="15.140625" style="43" customWidth="1"/>
    <col min="15365" max="15617" width="9.140625" style="43"/>
    <col min="15618" max="15618" width="32.140625" style="43" customWidth="1"/>
    <col min="15619" max="15619" width="9.140625" style="43"/>
    <col min="15620" max="15620" width="15.140625" style="43" customWidth="1"/>
    <col min="15621" max="15873" width="9.140625" style="43"/>
    <col min="15874" max="15874" width="32.140625" style="43" customWidth="1"/>
    <col min="15875" max="15875" width="9.140625" style="43"/>
    <col min="15876" max="15876" width="15.140625" style="43" customWidth="1"/>
    <col min="15877" max="16129" width="9.140625" style="43"/>
    <col min="16130" max="16130" width="32.140625" style="43" customWidth="1"/>
    <col min="16131" max="16131" width="9.140625" style="43"/>
    <col min="16132" max="16132" width="15.140625" style="43" customWidth="1"/>
    <col min="16133" max="16384" width="9.140625" style="43"/>
  </cols>
  <sheetData>
    <row r="2" spans="1:4" x14ac:dyDescent="0.2">
      <c r="A2" s="96" t="s">
        <v>60</v>
      </c>
      <c r="B2" s="96"/>
      <c r="C2" s="96"/>
      <c r="D2" s="96"/>
    </row>
    <row r="3" spans="1:4" x14ac:dyDescent="0.2">
      <c r="A3" s="96" t="s">
        <v>61</v>
      </c>
      <c r="B3" s="96"/>
      <c r="C3" s="96"/>
      <c r="D3" s="96"/>
    </row>
    <row r="4" spans="1:4" x14ac:dyDescent="0.2">
      <c r="A4" s="97" t="s">
        <v>165</v>
      </c>
      <c r="B4" s="98"/>
      <c r="C4" s="98"/>
      <c r="D4" s="98"/>
    </row>
    <row r="5" spans="1:4" x14ac:dyDescent="0.2">
      <c r="D5" s="44"/>
    </row>
    <row r="7" spans="1:4" x14ac:dyDescent="0.2">
      <c r="A7" s="43" t="s">
        <v>62</v>
      </c>
    </row>
    <row r="10" spans="1:4" ht="15" x14ac:dyDescent="0.25">
      <c r="A10" s="43" t="s">
        <v>1</v>
      </c>
      <c r="D10" s="45">
        <f>DISTRIBUTION!G26</f>
        <v>1111631.2699999998</v>
      </c>
    </row>
    <row r="11" spans="1:4" ht="15" x14ac:dyDescent="0.25">
      <c r="A11" s="43" t="s">
        <v>50</v>
      </c>
      <c r="D11" s="45">
        <f>DISTRIBUTION!G33</f>
        <v>28199.08</v>
      </c>
    </row>
    <row r="12" spans="1:4" ht="15" x14ac:dyDescent="0.25">
      <c r="A12" s="43" t="s">
        <v>63</v>
      </c>
      <c r="D12" s="45">
        <f>DISTRIBUTION!G36</f>
        <v>2937.14</v>
      </c>
    </row>
    <row r="13" spans="1:4" ht="15" x14ac:dyDescent="0.25">
      <c r="A13" s="43" t="s">
        <v>64</v>
      </c>
      <c r="D13" s="45">
        <f>DISTRIBUTION!G35</f>
        <v>73386.73</v>
      </c>
    </row>
    <row r="14" spans="1:4" x14ac:dyDescent="0.2">
      <c r="D14" s="46"/>
    </row>
    <row r="15" spans="1:4" x14ac:dyDescent="0.2">
      <c r="A15" s="43" t="s">
        <v>42</v>
      </c>
      <c r="D15" s="47">
        <f>SUM(D10:D14)</f>
        <v>1216154.2199999997</v>
      </c>
    </row>
    <row r="18" spans="1:2" x14ac:dyDescent="0.2">
      <c r="A18" s="43" t="s">
        <v>65</v>
      </c>
    </row>
    <row r="19" spans="1:2" x14ac:dyDescent="0.2">
      <c r="A19" s="43" t="s">
        <v>66</v>
      </c>
    </row>
    <row r="20" spans="1:2" x14ac:dyDescent="0.2">
      <c r="A20" s="43" t="s">
        <v>67</v>
      </c>
      <c r="B20" s="48">
        <f ca="1">TODAY()</f>
        <v>42611</v>
      </c>
    </row>
    <row r="52" spans="1:4" x14ac:dyDescent="0.2">
      <c r="A52" s="96" t="s">
        <v>60</v>
      </c>
      <c r="B52" s="96"/>
      <c r="C52" s="96"/>
      <c r="D52" s="96"/>
    </row>
    <row r="53" spans="1:4" x14ac:dyDescent="0.2">
      <c r="A53" s="96" t="s">
        <v>68</v>
      </c>
      <c r="B53" s="96"/>
      <c r="C53" s="96"/>
      <c r="D53" s="96"/>
    </row>
    <row r="54" spans="1:4" x14ac:dyDescent="0.2">
      <c r="A54" s="96" t="str">
        <f>A4</f>
        <v>DISTRIBUTION FOR AUGUST 2016</v>
      </c>
      <c r="B54" s="96"/>
      <c r="C54" s="96"/>
      <c r="D54" s="96"/>
    </row>
    <row r="56" spans="1:4" x14ac:dyDescent="0.2">
      <c r="D56" s="44"/>
    </row>
    <row r="57" spans="1:4" x14ac:dyDescent="0.2">
      <c r="A57" s="43" t="s">
        <v>69</v>
      </c>
    </row>
    <row r="60" spans="1:4" ht="15" x14ac:dyDescent="0.25">
      <c r="A60" s="43" t="s">
        <v>55</v>
      </c>
      <c r="D60" s="45">
        <f>DISTRIBUTION!$G$70</f>
        <v>38050.71</v>
      </c>
    </row>
    <row r="61" spans="1:4" ht="15" x14ac:dyDescent="0.25">
      <c r="A61" s="43" t="s">
        <v>70</v>
      </c>
      <c r="D61" s="45">
        <f>DISTRIBUTION!$G$73</f>
        <v>2692.14</v>
      </c>
    </row>
    <row r="62" spans="1:4" x14ac:dyDescent="0.2">
      <c r="D62" s="46"/>
    </row>
    <row r="63" spans="1:4" x14ac:dyDescent="0.2">
      <c r="A63" s="43" t="s">
        <v>42</v>
      </c>
      <c r="D63" s="47">
        <f>SUM(D60:D62)</f>
        <v>40742.85</v>
      </c>
    </row>
    <row r="66" spans="1:2" x14ac:dyDescent="0.2">
      <c r="A66" s="43" t="s">
        <v>65</v>
      </c>
    </row>
    <row r="67" spans="1:2" x14ac:dyDescent="0.2">
      <c r="A67" s="43" t="s">
        <v>66</v>
      </c>
    </row>
    <row r="68" spans="1:2" x14ac:dyDescent="0.2">
      <c r="A68" s="43" t="s">
        <v>67</v>
      </c>
      <c r="B68" s="48">
        <f ca="1">TODAY()</f>
        <v>42611</v>
      </c>
    </row>
  </sheetData>
  <mergeCells count="6">
    <mergeCell ref="A54:D54"/>
    <mergeCell ref="A2:D2"/>
    <mergeCell ref="A3:D3"/>
    <mergeCell ref="A4:D4"/>
    <mergeCell ref="A52:D52"/>
    <mergeCell ref="A53:D53"/>
  </mergeCells>
  <printOptions horizontalCentered="1"/>
  <pageMargins left="0.75" right="0.75" top="1" bottom="1" header="0.5" footer="0.5"/>
  <pageSetup orientation="portrait" r:id="rId1"/>
  <headerFooter alignWithMargins="0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zoomScaleNormal="100" workbookViewId="0">
      <selection activeCell="B4" sqref="B4"/>
    </sheetView>
  </sheetViews>
  <sheetFormatPr defaultRowHeight="12.75" x14ac:dyDescent="0.2"/>
  <cols>
    <col min="1" max="1" width="3.42578125" style="43" bestFit="1" customWidth="1"/>
    <col min="2" max="2" width="17.42578125" style="43" bestFit="1" customWidth="1"/>
    <col min="3" max="3" width="12.7109375" style="43" bestFit="1" customWidth="1"/>
    <col min="4" max="4" width="18.42578125" style="43" customWidth="1"/>
    <col min="5" max="5" width="33.85546875" style="43" bestFit="1" customWidth="1"/>
    <col min="6" max="256" width="9.140625" style="43"/>
    <col min="257" max="257" width="3.42578125" style="43" bestFit="1" customWidth="1"/>
    <col min="258" max="258" width="17.42578125" style="43" bestFit="1" customWidth="1"/>
    <col min="259" max="259" width="12.7109375" style="43" bestFit="1" customWidth="1"/>
    <col min="260" max="260" width="18.42578125" style="43" customWidth="1"/>
    <col min="261" max="261" width="33.85546875" style="43" bestFit="1" customWidth="1"/>
    <col min="262" max="512" width="9.140625" style="43"/>
    <col min="513" max="513" width="3.42578125" style="43" bestFit="1" customWidth="1"/>
    <col min="514" max="514" width="17.42578125" style="43" bestFit="1" customWidth="1"/>
    <col min="515" max="515" width="12.7109375" style="43" bestFit="1" customWidth="1"/>
    <col min="516" max="516" width="18.42578125" style="43" customWidth="1"/>
    <col min="517" max="517" width="33.85546875" style="43" bestFit="1" customWidth="1"/>
    <col min="518" max="768" width="9.140625" style="43"/>
    <col min="769" max="769" width="3.42578125" style="43" bestFit="1" customWidth="1"/>
    <col min="770" max="770" width="17.42578125" style="43" bestFit="1" customWidth="1"/>
    <col min="771" max="771" width="12.7109375" style="43" bestFit="1" customWidth="1"/>
    <col min="772" max="772" width="18.42578125" style="43" customWidth="1"/>
    <col min="773" max="773" width="33.85546875" style="43" bestFit="1" customWidth="1"/>
    <col min="774" max="1024" width="9.140625" style="43"/>
    <col min="1025" max="1025" width="3.42578125" style="43" bestFit="1" customWidth="1"/>
    <col min="1026" max="1026" width="17.42578125" style="43" bestFit="1" customWidth="1"/>
    <col min="1027" max="1027" width="12.7109375" style="43" bestFit="1" customWidth="1"/>
    <col min="1028" max="1028" width="18.42578125" style="43" customWidth="1"/>
    <col min="1029" max="1029" width="33.85546875" style="43" bestFit="1" customWidth="1"/>
    <col min="1030" max="1280" width="9.140625" style="43"/>
    <col min="1281" max="1281" width="3.42578125" style="43" bestFit="1" customWidth="1"/>
    <col min="1282" max="1282" width="17.42578125" style="43" bestFit="1" customWidth="1"/>
    <col min="1283" max="1283" width="12.7109375" style="43" bestFit="1" customWidth="1"/>
    <col min="1284" max="1284" width="18.42578125" style="43" customWidth="1"/>
    <col min="1285" max="1285" width="33.85546875" style="43" bestFit="1" customWidth="1"/>
    <col min="1286" max="1536" width="9.140625" style="43"/>
    <col min="1537" max="1537" width="3.42578125" style="43" bestFit="1" customWidth="1"/>
    <col min="1538" max="1538" width="17.42578125" style="43" bestFit="1" customWidth="1"/>
    <col min="1539" max="1539" width="12.7109375" style="43" bestFit="1" customWidth="1"/>
    <col min="1540" max="1540" width="18.42578125" style="43" customWidth="1"/>
    <col min="1541" max="1541" width="33.85546875" style="43" bestFit="1" customWidth="1"/>
    <col min="1542" max="1792" width="9.140625" style="43"/>
    <col min="1793" max="1793" width="3.42578125" style="43" bestFit="1" customWidth="1"/>
    <col min="1794" max="1794" width="17.42578125" style="43" bestFit="1" customWidth="1"/>
    <col min="1795" max="1795" width="12.7109375" style="43" bestFit="1" customWidth="1"/>
    <col min="1796" max="1796" width="18.42578125" style="43" customWidth="1"/>
    <col min="1797" max="1797" width="33.85546875" style="43" bestFit="1" customWidth="1"/>
    <col min="1798" max="2048" width="9.140625" style="43"/>
    <col min="2049" max="2049" width="3.42578125" style="43" bestFit="1" customWidth="1"/>
    <col min="2050" max="2050" width="17.42578125" style="43" bestFit="1" customWidth="1"/>
    <col min="2051" max="2051" width="12.7109375" style="43" bestFit="1" customWidth="1"/>
    <col min="2052" max="2052" width="18.42578125" style="43" customWidth="1"/>
    <col min="2053" max="2053" width="33.85546875" style="43" bestFit="1" customWidth="1"/>
    <col min="2054" max="2304" width="9.140625" style="43"/>
    <col min="2305" max="2305" width="3.42578125" style="43" bestFit="1" customWidth="1"/>
    <col min="2306" max="2306" width="17.42578125" style="43" bestFit="1" customWidth="1"/>
    <col min="2307" max="2307" width="12.7109375" style="43" bestFit="1" customWidth="1"/>
    <col min="2308" max="2308" width="18.42578125" style="43" customWidth="1"/>
    <col min="2309" max="2309" width="33.85546875" style="43" bestFit="1" customWidth="1"/>
    <col min="2310" max="2560" width="9.140625" style="43"/>
    <col min="2561" max="2561" width="3.42578125" style="43" bestFit="1" customWidth="1"/>
    <col min="2562" max="2562" width="17.42578125" style="43" bestFit="1" customWidth="1"/>
    <col min="2563" max="2563" width="12.7109375" style="43" bestFit="1" customWidth="1"/>
    <col min="2564" max="2564" width="18.42578125" style="43" customWidth="1"/>
    <col min="2565" max="2565" width="33.85546875" style="43" bestFit="1" customWidth="1"/>
    <col min="2566" max="2816" width="9.140625" style="43"/>
    <col min="2817" max="2817" width="3.42578125" style="43" bestFit="1" customWidth="1"/>
    <col min="2818" max="2818" width="17.42578125" style="43" bestFit="1" customWidth="1"/>
    <col min="2819" max="2819" width="12.7109375" style="43" bestFit="1" customWidth="1"/>
    <col min="2820" max="2820" width="18.42578125" style="43" customWidth="1"/>
    <col min="2821" max="2821" width="33.85546875" style="43" bestFit="1" customWidth="1"/>
    <col min="2822" max="3072" width="9.140625" style="43"/>
    <col min="3073" max="3073" width="3.42578125" style="43" bestFit="1" customWidth="1"/>
    <col min="3074" max="3074" width="17.42578125" style="43" bestFit="1" customWidth="1"/>
    <col min="3075" max="3075" width="12.7109375" style="43" bestFit="1" customWidth="1"/>
    <col min="3076" max="3076" width="18.42578125" style="43" customWidth="1"/>
    <col min="3077" max="3077" width="33.85546875" style="43" bestFit="1" customWidth="1"/>
    <col min="3078" max="3328" width="9.140625" style="43"/>
    <col min="3329" max="3329" width="3.42578125" style="43" bestFit="1" customWidth="1"/>
    <col min="3330" max="3330" width="17.42578125" style="43" bestFit="1" customWidth="1"/>
    <col min="3331" max="3331" width="12.7109375" style="43" bestFit="1" customWidth="1"/>
    <col min="3332" max="3332" width="18.42578125" style="43" customWidth="1"/>
    <col min="3333" max="3333" width="33.85546875" style="43" bestFit="1" customWidth="1"/>
    <col min="3334" max="3584" width="9.140625" style="43"/>
    <col min="3585" max="3585" width="3.42578125" style="43" bestFit="1" customWidth="1"/>
    <col min="3586" max="3586" width="17.42578125" style="43" bestFit="1" customWidth="1"/>
    <col min="3587" max="3587" width="12.7109375" style="43" bestFit="1" customWidth="1"/>
    <col min="3588" max="3588" width="18.42578125" style="43" customWidth="1"/>
    <col min="3589" max="3589" width="33.85546875" style="43" bestFit="1" customWidth="1"/>
    <col min="3590" max="3840" width="9.140625" style="43"/>
    <col min="3841" max="3841" width="3.42578125" style="43" bestFit="1" customWidth="1"/>
    <col min="3842" max="3842" width="17.42578125" style="43" bestFit="1" customWidth="1"/>
    <col min="3843" max="3843" width="12.7109375" style="43" bestFit="1" customWidth="1"/>
    <col min="3844" max="3844" width="18.42578125" style="43" customWidth="1"/>
    <col min="3845" max="3845" width="33.85546875" style="43" bestFit="1" customWidth="1"/>
    <col min="3846" max="4096" width="9.140625" style="43"/>
    <col min="4097" max="4097" width="3.42578125" style="43" bestFit="1" customWidth="1"/>
    <col min="4098" max="4098" width="17.42578125" style="43" bestFit="1" customWidth="1"/>
    <col min="4099" max="4099" width="12.7109375" style="43" bestFit="1" customWidth="1"/>
    <col min="4100" max="4100" width="18.42578125" style="43" customWidth="1"/>
    <col min="4101" max="4101" width="33.85546875" style="43" bestFit="1" customWidth="1"/>
    <col min="4102" max="4352" width="9.140625" style="43"/>
    <col min="4353" max="4353" width="3.42578125" style="43" bestFit="1" customWidth="1"/>
    <col min="4354" max="4354" width="17.42578125" style="43" bestFit="1" customWidth="1"/>
    <col min="4355" max="4355" width="12.7109375" style="43" bestFit="1" customWidth="1"/>
    <col min="4356" max="4356" width="18.42578125" style="43" customWidth="1"/>
    <col min="4357" max="4357" width="33.85546875" style="43" bestFit="1" customWidth="1"/>
    <col min="4358" max="4608" width="9.140625" style="43"/>
    <col min="4609" max="4609" width="3.42578125" style="43" bestFit="1" customWidth="1"/>
    <col min="4610" max="4610" width="17.42578125" style="43" bestFit="1" customWidth="1"/>
    <col min="4611" max="4611" width="12.7109375" style="43" bestFit="1" customWidth="1"/>
    <col min="4612" max="4612" width="18.42578125" style="43" customWidth="1"/>
    <col min="4613" max="4613" width="33.85546875" style="43" bestFit="1" customWidth="1"/>
    <col min="4614" max="4864" width="9.140625" style="43"/>
    <col min="4865" max="4865" width="3.42578125" style="43" bestFit="1" customWidth="1"/>
    <col min="4866" max="4866" width="17.42578125" style="43" bestFit="1" customWidth="1"/>
    <col min="4867" max="4867" width="12.7109375" style="43" bestFit="1" customWidth="1"/>
    <col min="4868" max="4868" width="18.42578125" style="43" customWidth="1"/>
    <col min="4869" max="4869" width="33.85546875" style="43" bestFit="1" customWidth="1"/>
    <col min="4870" max="5120" width="9.140625" style="43"/>
    <col min="5121" max="5121" width="3.42578125" style="43" bestFit="1" customWidth="1"/>
    <col min="5122" max="5122" width="17.42578125" style="43" bestFit="1" customWidth="1"/>
    <col min="5123" max="5123" width="12.7109375" style="43" bestFit="1" customWidth="1"/>
    <col min="5124" max="5124" width="18.42578125" style="43" customWidth="1"/>
    <col min="5125" max="5125" width="33.85546875" style="43" bestFit="1" customWidth="1"/>
    <col min="5126" max="5376" width="9.140625" style="43"/>
    <col min="5377" max="5377" width="3.42578125" style="43" bestFit="1" customWidth="1"/>
    <col min="5378" max="5378" width="17.42578125" style="43" bestFit="1" customWidth="1"/>
    <col min="5379" max="5379" width="12.7109375" style="43" bestFit="1" customWidth="1"/>
    <col min="5380" max="5380" width="18.42578125" style="43" customWidth="1"/>
    <col min="5381" max="5381" width="33.85546875" style="43" bestFit="1" customWidth="1"/>
    <col min="5382" max="5632" width="9.140625" style="43"/>
    <col min="5633" max="5633" width="3.42578125" style="43" bestFit="1" customWidth="1"/>
    <col min="5634" max="5634" width="17.42578125" style="43" bestFit="1" customWidth="1"/>
    <col min="5635" max="5635" width="12.7109375" style="43" bestFit="1" customWidth="1"/>
    <col min="5636" max="5636" width="18.42578125" style="43" customWidth="1"/>
    <col min="5637" max="5637" width="33.85546875" style="43" bestFit="1" customWidth="1"/>
    <col min="5638" max="5888" width="9.140625" style="43"/>
    <col min="5889" max="5889" width="3.42578125" style="43" bestFit="1" customWidth="1"/>
    <col min="5890" max="5890" width="17.42578125" style="43" bestFit="1" customWidth="1"/>
    <col min="5891" max="5891" width="12.7109375" style="43" bestFit="1" customWidth="1"/>
    <col min="5892" max="5892" width="18.42578125" style="43" customWidth="1"/>
    <col min="5893" max="5893" width="33.85546875" style="43" bestFit="1" customWidth="1"/>
    <col min="5894" max="6144" width="9.140625" style="43"/>
    <col min="6145" max="6145" width="3.42578125" style="43" bestFit="1" customWidth="1"/>
    <col min="6146" max="6146" width="17.42578125" style="43" bestFit="1" customWidth="1"/>
    <col min="6147" max="6147" width="12.7109375" style="43" bestFit="1" customWidth="1"/>
    <col min="6148" max="6148" width="18.42578125" style="43" customWidth="1"/>
    <col min="6149" max="6149" width="33.85546875" style="43" bestFit="1" customWidth="1"/>
    <col min="6150" max="6400" width="9.140625" style="43"/>
    <col min="6401" max="6401" width="3.42578125" style="43" bestFit="1" customWidth="1"/>
    <col min="6402" max="6402" width="17.42578125" style="43" bestFit="1" customWidth="1"/>
    <col min="6403" max="6403" width="12.7109375" style="43" bestFit="1" customWidth="1"/>
    <col min="6404" max="6404" width="18.42578125" style="43" customWidth="1"/>
    <col min="6405" max="6405" width="33.85546875" style="43" bestFit="1" customWidth="1"/>
    <col min="6406" max="6656" width="9.140625" style="43"/>
    <col min="6657" max="6657" width="3.42578125" style="43" bestFit="1" customWidth="1"/>
    <col min="6658" max="6658" width="17.42578125" style="43" bestFit="1" customWidth="1"/>
    <col min="6659" max="6659" width="12.7109375" style="43" bestFit="1" customWidth="1"/>
    <col min="6660" max="6660" width="18.42578125" style="43" customWidth="1"/>
    <col min="6661" max="6661" width="33.85546875" style="43" bestFit="1" customWidth="1"/>
    <col min="6662" max="6912" width="9.140625" style="43"/>
    <col min="6913" max="6913" width="3.42578125" style="43" bestFit="1" customWidth="1"/>
    <col min="6914" max="6914" width="17.42578125" style="43" bestFit="1" customWidth="1"/>
    <col min="6915" max="6915" width="12.7109375" style="43" bestFit="1" customWidth="1"/>
    <col min="6916" max="6916" width="18.42578125" style="43" customWidth="1"/>
    <col min="6917" max="6917" width="33.85546875" style="43" bestFit="1" customWidth="1"/>
    <col min="6918" max="7168" width="9.140625" style="43"/>
    <col min="7169" max="7169" width="3.42578125" style="43" bestFit="1" customWidth="1"/>
    <col min="7170" max="7170" width="17.42578125" style="43" bestFit="1" customWidth="1"/>
    <col min="7171" max="7171" width="12.7109375" style="43" bestFit="1" customWidth="1"/>
    <col min="7172" max="7172" width="18.42578125" style="43" customWidth="1"/>
    <col min="7173" max="7173" width="33.85546875" style="43" bestFit="1" customWidth="1"/>
    <col min="7174" max="7424" width="9.140625" style="43"/>
    <col min="7425" max="7425" width="3.42578125" style="43" bestFit="1" customWidth="1"/>
    <col min="7426" max="7426" width="17.42578125" style="43" bestFit="1" customWidth="1"/>
    <col min="7427" max="7427" width="12.7109375" style="43" bestFit="1" customWidth="1"/>
    <col min="7428" max="7428" width="18.42578125" style="43" customWidth="1"/>
    <col min="7429" max="7429" width="33.85546875" style="43" bestFit="1" customWidth="1"/>
    <col min="7430" max="7680" width="9.140625" style="43"/>
    <col min="7681" max="7681" width="3.42578125" style="43" bestFit="1" customWidth="1"/>
    <col min="7682" max="7682" width="17.42578125" style="43" bestFit="1" customWidth="1"/>
    <col min="7683" max="7683" width="12.7109375" style="43" bestFit="1" customWidth="1"/>
    <col min="7684" max="7684" width="18.42578125" style="43" customWidth="1"/>
    <col min="7685" max="7685" width="33.85546875" style="43" bestFit="1" customWidth="1"/>
    <col min="7686" max="7936" width="9.140625" style="43"/>
    <col min="7937" max="7937" width="3.42578125" style="43" bestFit="1" customWidth="1"/>
    <col min="7938" max="7938" width="17.42578125" style="43" bestFit="1" customWidth="1"/>
    <col min="7939" max="7939" width="12.7109375" style="43" bestFit="1" customWidth="1"/>
    <col min="7940" max="7940" width="18.42578125" style="43" customWidth="1"/>
    <col min="7941" max="7941" width="33.85546875" style="43" bestFit="1" customWidth="1"/>
    <col min="7942" max="8192" width="9.140625" style="43"/>
    <col min="8193" max="8193" width="3.42578125" style="43" bestFit="1" customWidth="1"/>
    <col min="8194" max="8194" width="17.42578125" style="43" bestFit="1" customWidth="1"/>
    <col min="8195" max="8195" width="12.7109375" style="43" bestFit="1" customWidth="1"/>
    <col min="8196" max="8196" width="18.42578125" style="43" customWidth="1"/>
    <col min="8197" max="8197" width="33.85546875" style="43" bestFit="1" customWidth="1"/>
    <col min="8198" max="8448" width="9.140625" style="43"/>
    <col min="8449" max="8449" width="3.42578125" style="43" bestFit="1" customWidth="1"/>
    <col min="8450" max="8450" width="17.42578125" style="43" bestFit="1" customWidth="1"/>
    <col min="8451" max="8451" width="12.7109375" style="43" bestFit="1" customWidth="1"/>
    <col min="8452" max="8452" width="18.42578125" style="43" customWidth="1"/>
    <col min="8453" max="8453" width="33.85546875" style="43" bestFit="1" customWidth="1"/>
    <col min="8454" max="8704" width="9.140625" style="43"/>
    <col min="8705" max="8705" width="3.42578125" style="43" bestFit="1" customWidth="1"/>
    <col min="8706" max="8706" width="17.42578125" style="43" bestFit="1" customWidth="1"/>
    <col min="8707" max="8707" width="12.7109375" style="43" bestFit="1" customWidth="1"/>
    <col min="8708" max="8708" width="18.42578125" style="43" customWidth="1"/>
    <col min="8709" max="8709" width="33.85546875" style="43" bestFit="1" customWidth="1"/>
    <col min="8710" max="8960" width="9.140625" style="43"/>
    <col min="8961" max="8961" width="3.42578125" style="43" bestFit="1" customWidth="1"/>
    <col min="8962" max="8962" width="17.42578125" style="43" bestFit="1" customWidth="1"/>
    <col min="8963" max="8963" width="12.7109375" style="43" bestFit="1" customWidth="1"/>
    <col min="8964" max="8964" width="18.42578125" style="43" customWidth="1"/>
    <col min="8965" max="8965" width="33.85546875" style="43" bestFit="1" customWidth="1"/>
    <col min="8966" max="9216" width="9.140625" style="43"/>
    <col min="9217" max="9217" width="3.42578125" style="43" bestFit="1" customWidth="1"/>
    <col min="9218" max="9218" width="17.42578125" style="43" bestFit="1" customWidth="1"/>
    <col min="9219" max="9219" width="12.7109375" style="43" bestFit="1" customWidth="1"/>
    <col min="9220" max="9220" width="18.42578125" style="43" customWidth="1"/>
    <col min="9221" max="9221" width="33.85546875" style="43" bestFit="1" customWidth="1"/>
    <col min="9222" max="9472" width="9.140625" style="43"/>
    <col min="9473" max="9473" width="3.42578125" style="43" bestFit="1" customWidth="1"/>
    <col min="9474" max="9474" width="17.42578125" style="43" bestFit="1" customWidth="1"/>
    <col min="9475" max="9475" width="12.7109375" style="43" bestFit="1" customWidth="1"/>
    <col min="9476" max="9476" width="18.42578125" style="43" customWidth="1"/>
    <col min="9477" max="9477" width="33.85546875" style="43" bestFit="1" customWidth="1"/>
    <col min="9478" max="9728" width="9.140625" style="43"/>
    <col min="9729" max="9729" width="3.42578125" style="43" bestFit="1" customWidth="1"/>
    <col min="9730" max="9730" width="17.42578125" style="43" bestFit="1" customWidth="1"/>
    <col min="9731" max="9731" width="12.7109375" style="43" bestFit="1" customWidth="1"/>
    <col min="9732" max="9732" width="18.42578125" style="43" customWidth="1"/>
    <col min="9733" max="9733" width="33.85546875" style="43" bestFit="1" customWidth="1"/>
    <col min="9734" max="9984" width="9.140625" style="43"/>
    <col min="9985" max="9985" width="3.42578125" style="43" bestFit="1" customWidth="1"/>
    <col min="9986" max="9986" width="17.42578125" style="43" bestFit="1" customWidth="1"/>
    <col min="9987" max="9987" width="12.7109375" style="43" bestFit="1" customWidth="1"/>
    <col min="9988" max="9988" width="18.42578125" style="43" customWidth="1"/>
    <col min="9989" max="9989" width="33.85546875" style="43" bestFit="1" customWidth="1"/>
    <col min="9990" max="10240" width="9.140625" style="43"/>
    <col min="10241" max="10241" width="3.42578125" style="43" bestFit="1" customWidth="1"/>
    <col min="10242" max="10242" width="17.42578125" style="43" bestFit="1" customWidth="1"/>
    <col min="10243" max="10243" width="12.7109375" style="43" bestFit="1" customWidth="1"/>
    <col min="10244" max="10244" width="18.42578125" style="43" customWidth="1"/>
    <col min="10245" max="10245" width="33.85546875" style="43" bestFit="1" customWidth="1"/>
    <col min="10246" max="10496" width="9.140625" style="43"/>
    <col min="10497" max="10497" width="3.42578125" style="43" bestFit="1" customWidth="1"/>
    <col min="10498" max="10498" width="17.42578125" style="43" bestFit="1" customWidth="1"/>
    <col min="10499" max="10499" width="12.7109375" style="43" bestFit="1" customWidth="1"/>
    <col min="10500" max="10500" width="18.42578125" style="43" customWidth="1"/>
    <col min="10501" max="10501" width="33.85546875" style="43" bestFit="1" customWidth="1"/>
    <col min="10502" max="10752" width="9.140625" style="43"/>
    <col min="10753" max="10753" width="3.42578125" style="43" bestFit="1" customWidth="1"/>
    <col min="10754" max="10754" width="17.42578125" style="43" bestFit="1" customWidth="1"/>
    <col min="10755" max="10755" width="12.7109375" style="43" bestFit="1" customWidth="1"/>
    <col min="10756" max="10756" width="18.42578125" style="43" customWidth="1"/>
    <col min="10757" max="10757" width="33.85546875" style="43" bestFit="1" customWidth="1"/>
    <col min="10758" max="11008" width="9.140625" style="43"/>
    <col min="11009" max="11009" width="3.42578125" style="43" bestFit="1" customWidth="1"/>
    <col min="11010" max="11010" width="17.42578125" style="43" bestFit="1" customWidth="1"/>
    <col min="11011" max="11011" width="12.7109375" style="43" bestFit="1" customWidth="1"/>
    <col min="11012" max="11012" width="18.42578125" style="43" customWidth="1"/>
    <col min="11013" max="11013" width="33.85546875" style="43" bestFit="1" customWidth="1"/>
    <col min="11014" max="11264" width="9.140625" style="43"/>
    <col min="11265" max="11265" width="3.42578125" style="43" bestFit="1" customWidth="1"/>
    <col min="11266" max="11266" width="17.42578125" style="43" bestFit="1" customWidth="1"/>
    <col min="11267" max="11267" width="12.7109375" style="43" bestFit="1" customWidth="1"/>
    <col min="11268" max="11268" width="18.42578125" style="43" customWidth="1"/>
    <col min="11269" max="11269" width="33.85546875" style="43" bestFit="1" customWidth="1"/>
    <col min="11270" max="11520" width="9.140625" style="43"/>
    <col min="11521" max="11521" width="3.42578125" style="43" bestFit="1" customWidth="1"/>
    <col min="11522" max="11522" width="17.42578125" style="43" bestFit="1" customWidth="1"/>
    <col min="11523" max="11523" width="12.7109375" style="43" bestFit="1" customWidth="1"/>
    <col min="11524" max="11524" width="18.42578125" style="43" customWidth="1"/>
    <col min="11525" max="11525" width="33.85546875" style="43" bestFit="1" customWidth="1"/>
    <col min="11526" max="11776" width="9.140625" style="43"/>
    <col min="11777" max="11777" width="3.42578125" style="43" bestFit="1" customWidth="1"/>
    <col min="11778" max="11778" width="17.42578125" style="43" bestFit="1" customWidth="1"/>
    <col min="11779" max="11779" width="12.7109375" style="43" bestFit="1" customWidth="1"/>
    <col min="11780" max="11780" width="18.42578125" style="43" customWidth="1"/>
    <col min="11781" max="11781" width="33.85546875" style="43" bestFit="1" customWidth="1"/>
    <col min="11782" max="12032" width="9.140625" style="43"/>
    <col min="12033" max="12033" width="3.42578125" style="43" bestFit="1" customWidth="1"/>
    <col min="12034" max="12034" width="17.42578125" style="43" bestFit="1" customWidth="1"/>
    <col min="12035" max="12035" width="12.7109375" style="43" bestFit="1" customWidth="1"/>
    <col min="12036" max="12036" width="18.42578125" style="43" customWidth="1"/>
    <col min="12037" max="12037" width="33.85546875" style="43" bestFit="1" customWidth="1"/>
    <col min="12038" max="12288" width="9.140625" style="43"/>
    <col min="12289" max="12289" width="3.42578125" style="43" bestFit="1" customWidth="1"/>
    <col min="12290" max="12290" width="17.42578125" style="43" bestFit="1" customWidth="1"/>
    <col min="12291" max="12291" width="12.7109375" style="43" bestFit="1" customWidth="1"/>
    <col min="12292" max="12292" width="18.42578125" style="43" customWidth="1"/>
    <col min="12293" max="12293" width="33.85546875" style="43" bestFit="1" customWidth="1"/>
    <col min="12294" max="12544" width="9.140625" style="43"/>
    <col min="12545" max="12545" width="3.42578125" style="43" bestFit="1" customWidth="1"/>
    <col min="12546" max="12546" width="17.42578125" style="43" bestFit="1" customWidth="1"/>
    <col min="12547" max="12547" width="12.7109375" style="43" bestFit="1" customWidth="1"/>
    <col min="12548" max="12548" width="18.42578125" style="43" customWidth="1"/>
    <col min="12549" max="12549" width="33.85546875" style="43" bestFit="1" customWidth="1"/>
    <col min="12550" max="12800" width="9.140625" style="43"/>
    <col min="12801" max="12801" width="3.42578125" style="43" bestFit="1" customWidth="1"/>
    <col min="12802" max="12802" width="17.42578125" style="43" bestFit="1" customWidth="1"/>
    <col min="12803" max="12803" width="12.7109375" style="43" bestFit="1" customWidth="1"/>
    <col min="12804" max="12804" width="18.42578125" style="43" customWidth="1"/>
    <col min="12805" max="12805" width="33.85546875" style="43" bestFit="1" customWidth="1"/>
    <col min="12806" max="13056" width="9.140625" style="43"/>
    <col min="13057" max="13057" width="3.42578125" style="43" bestFit="1" customWidth="1"/>
    <col min="13058" max="13058" width="17.42578125" style="43" bestFit="1" customWidth="1"/>
    <col min="13059" max="13059" width="12.7109375" style="43" bestFit="1" customWidth="1"/>
    <col min="13060" max="13060" width="18.42578125" style="43" customWidth="1"/>
    <col min="13061" max="13061" width="33.85546875" style="43" bestFit="1" customWidth="1"/>
    <col min="13062" max="13312" width="9.140625" style="43"/>
    <col min="13313" max="13313" width="3.42578125" style="43" bestFit="1" customWidth="1"/>
    <col min="13314" max="13314" width="17.42578125" style="43" bestFit="1" customWidth="1"/>
    <col min="13315" max="13315" width="12.7109375" style="43" bestFit="1" customWidth="1"/>
    <col min="13316" max="13316" width="18.42578125" style="43" customWidth="1"/>
    <col min="13317" max="13317" width="33.85546875" style="43" bestFit="1" customWidth="1"/>
    <col min="13318" max="13568" width="9.140625" style="43"/>
    <col min="13569" max="13569" width="3.42578125" style="43" bestFit="1" customWidth="1"/>
    <col min="13570" max="13570" width="17.42578125" style="43" bestFit="1" customWidth="1"/>
    <col min="13571" max="13571" width="12.7109375" style="43" bestFit="1" customWidth="1"/>
    <col min="13572" max="13572" width="18.42578125" style="43" customWidth="1"/>
    <col min="13573" max="13573" width="33.85546875" style="43" bestFit="1" customWidth="1"/>
    <col min="13574" max="13824" width="9.140625" style="43"/>
    <col min="13825" max="13825" width="3.42578125" style="43" bestFit="1" customWidth="1"/>
    <col min="13826" max="13826" width="17.42578125" style="43" bestFit="1" customWidth="1"/>
    <col min="13827" max="13827" width="12.7109375" style="43" bestFit="1" customWidth="1"/>
    <col min="13828" max="13828" width="18.42578125" style="43" customWidth="1"/>
    <col min="13829" max="13829" width="33.85546875" style="43" bestFit="1" customWidth="1"/>
    <col min="13830" max="14080" width="9.140625" style="43"/>
    <col min="14081" max="14081" width="3.42578125" style="43" bestFit="1" customWidth="1"/>
    <col min="14082" max="14082" width="17.42578125" style="43" bestFit="1" customWidth="1"/>
    <col min="14083" max="14083" width="12.7109375" style="43" bestFit="1" customWidth="1"/>
    <col min="14084" max="14084" width="18.42578125" style="43" customWidth="1"/>
    <col min="14085" max="14085" width="33.85546875" style="43" bestFit="1" customWidth="1"/>
    <col min="14086" max="14336" width="9.140625" style="43"/>
    <col min="14337" max="14337" width="3.42578125" style="43" bestFit="1" customWidth="1"/>
    <col min="14338" max="14338" width="17.42578125" style="43" bestFit="1" customWidth="1"/>
    <col min="14339" max="14339" width="12.7109375" style="43" bestFit="1" customWidth="1"/>
    <col min="14340" max="14340" width="18.42578125" style="43" customWidth="1"/>
    <col min="14341" max="14341" width="33.85546875" style="43" bestFit="1" customWidth="1"/>
    <col min="14342" max="14592" width="9.140625" style="43"/>
    <col min="14593" max="14593" width="3.42578125" style="43" bestFit="1" customWidth="1"/>
    <col min="14594" max="14594" width="17.42578125" style="43" bestFit="1" customWidth="1"/>
    <col min="14595" max="14595" width="12.7109375" style="43" bestFit="1" customWidth="1"/>
    <col min="14596" max="14596" width="18.42578125" style="43" customWidth="1"/>
    <col min="14597" max="14597" width="33.85546875" style="43" bestFit="1" customWidth="1"/>
    <col min="14598" max="14848" width="9.140625" style="43"/>
    <col min="14849" max="14849" width="3.42578125" style="43" bestFit="1" customWidth="1"/>
    <col min="14850" max="14850" width="17.42578125" style="43" bestFit="1" customWidth="1"/>
    <col min="14851" max="14851" width="12.7109375" style="43" bestFit="1" customWidth="1"/>
    <col min="14852" max="14852" width="18.42578125" style="43" customWidth="1"/>
    <col min="14853" max="14853" width="33.85546875" style="43" bestFit="1" customWidth="1"/>
    <col min="14854" max="15104" width="9.140625" style="43"/>
    <col min="15105" max="15105" width="3.42578125" style="43" bestFit="1" customWidth="1"/>
    <col min="15106" max="15106" width="17.42578125" style="43" bestFit="1" customWidth="1"/>
    <col min="15107" max="15107" width="12.7109375" style="43" bestFit="1" customWidth="1"/>
    <col min="15108" max="15108" width="18.42578125" style="43" customWidth="1"/>
    <col min="15109" max="15109" width="33.85546875" style="43" bestFit="1" customWidth="1"/>
    <col min="15110" max="15360" width="9.140625" style="43"/>
    <col min="15361" max="15361" width="3.42578125" style="43" bestFit="1" customWidth="1"/>
    <col min="15362" max="15362" width="17.42578125" style="43" bestFit="1" customWidth="1"/>
    <col min="15363" max="15363" width="12.7109375" style="43" bestFit="1" customWidth="1"/>
    <col min="15364" max="15364" width="18.42578125" style="43" customWidth="1"/>
    <col min="15365" max="15365" width="33.85546875" style="43" bestFit="1" customWidth="1"/>
    <col min="15366" max="15616" width="9.140625" style="43"/>
    <col min="15617" max="15617" width="3.42578125" style="43" bestFit="1" customWidth="1"/>
    <col min="15618" max="15618" width="17.42578125" style="43" bestFit="1" customWidth="1"/>
    <col min="15619" max="15619" width="12.7109375" style="43" bestFit="1" customWidth="1"/>
    <col min="15620" max="15620" width="18.42578125" style="43" customWidth="1"/>
    <col min="15621" max="15621" width="33.85546875" style="43" bestFit="1" customWidth="1"/>
    <col min="15622" max="15872" width="9.140625" style="43"/>
    <col min="15873" max="15873" width="3.42578125" style="43" bestFit="1" customWidth="1"/>
    <col min="15874" max="15874" width="17.42578125" style="43" bestFit="1" customWidth="1"/>
    <col min="15875" max="15875" width="12.7109375" style="43" bestFit="1" customWidth="1"/>
    <col min="15876" max="15876" width="18.42578125" style="43" customWidth="1"/>
    <col min="15877" max="15877" width="33.85546875" style="43" bestFit="1" customWidth="1"/>
    <col min="15878" max="16128" width="9.140625" style="43"/>
    <col min="16129" max="16129" width="3.42578125" style="43" bestFit="1" customWidth="1"/>
    <col min="16130" max="16130" width="17.42578125" style="43" bestFit="1" customWidth="1"/>
    <col min="16131" max="16131" width="12.7109375" style="43" bestFit="1" customWidth="1"/>
    <col min="16132" max="16132" width="18.42578125" style="43" customWidth="1"/>
    <col min="16133" max="16133" width="33.85546875" style="43" bestFit="1" customWidth="1"/>
    <col min="16134" max="16384" width="9.140625" style="43"/>
  </cols>
  <sheetData>
    <row r="1" spans="1:5" ht="18" x14ac:dyDescent="0.25">
      <c r="A1" s="99" t="s">
        <v>1</v>
      </c>
      <c r="B1" s="99"/>
      <c r="C1" s="99"/>
      <c r="D1" s="99"/>
      <c r="E1" s="99"/>
    </row>
    <row r="3" spans="1:5" ht="15" x14ac:dyDescent="0.25">
      <c r="A3" s="43" t="s">
        <v>71</v>
      </c>
      <c r="B3" s="49">
        <v>4285</v>
      </c>
      <c r="C3" s="50" t="s">
        <v>72</v>
      </c>
      <c r="D3" s="45">
        <f>DISTRIBUTION!G34</f>
        <v>1825.37</v>
      </c>
      <c r="E3" s="43" t="s">
        <v>73</v>
      </c>
    </row>
    <row r="4" spans="1:5" x14ac:dyDescent="0.2">
      <c r="E4" s="43" t="s">
        <v>74</v>
      </c>
    </row>
    <row r="5" spans="1:5" x14ac:dyDescent="0.2">
      <c r="E5" s="43" t="s">
        <v>75</v>
      </c>
    </row>
    <row r="7" spans="1:5" ht="15" x14ac:dyDescent="0.25">
      <c r="A7" s="43" t="s">
        <v>71</v>
      </c>
      <c r="B7" s="46">
        <f>B3+1</f>
        <v>4286</v>
      </c>
      <c r="C7" s="50" t="s">
        <v>76</v>
      </c>
      <c r="D7" s="45">
        <f>DISTRIBUTION!G26+DISTRIBUTION!G33+DISTRIBUTION!G35+DISTRIBUTION!G36</f>
        <v>1216154.2199999997</v>
      </c>
      <c r="E7" s="43" t="s">
        <v>77</v>
      </c>
    </row>
    <row r="8" spans="1:5" x14ac:dyDescent="0.2">
      <c r="E8" s="43" t="s">
        <v>78</v>
      </c>
    </row>
    <row r="9" spans="1:5" x14ac:dyDescent="0.2">
      <c r="E9" s="43" t="s">
        <v>79</v>
      </c>
    </row>
    <row r="11" spans="1:5" ht="15" x14ac:dyDescent="0.25">
      <c r="A11" s="43" t="s">
        <v>71</v>
      </c>
      <c r="B11" s="46">
        <f>B7+1</f>
        <v>4287</v>
      </c>
      <c r="C11" s="50" t="s">
        <v>80</v>
      </c>
      <c r="D11" s="45">
        <f>DISTRIBUTION!G27</f>
        <v>257591.57</v>
      </c>
      <c r="E11" s="43" t="s">
        <v>81</v>
      </c>
    </row>
    <row r="12" spans="1:5" x14ac:dyDescent="0.2">
      <c r="E12" s="43" t="s">
        <v>82</v>
      </c>
    </row>
    <row r="13" spans="1:5" x14ac:dyDescent="0.2">
      <c r="E13" s="43" t="s">
        <v>83</v>
      </c>
    </row>
    <row r="15" spans="1:5" ht="15" x14ac:dyDescent="0.25">
      <c r="A15" s="43" t="s">
        <v>71</v>
      </c>
      <c r="B15" s="46">
        <f>B11+1</f>
        <v>4288</v>
      </c>
      <c r="C15" s="50" t="s">
        <v>84</v>
      </c>
      <c r="D15" s="45">
        <f>DISTRIBUTION!G28</f>
        <v>126037.39</v>
      </c>
      <c r="E15" s="43" t="s">
        <v>85</v>
      </c>
    </row>
    <row r="16" spans="1:5" x14ac:dyDescent="0.2">
      <c r="E16" s="43" t="s">
        <v>86</v>
      </c>
    </row>
    <row r="17" spans="1:5" x14ac:dyDescent="0.2">
      <c r="E17" s="43" t="s">
        <v>87</v>
      </c>
    </row>
    <row r="19" spans="1:5" ht="15" x14ac:dyDescent="0.25">
      <c r="A19" s="43" t="s">
        <v>71</v>
      </c>
      <c r="B19" s="46">
        <f>B15+1</f>
        <v>4289</v>
      </c>
      <c r="C19" s="50" t="s">
        <v>88</v>
      </c>
      <c r="D19" s="45">
        <f>DISTRIBUTION!G30</f>
        <v>15899.78</v>
      </c>
      <c r="E19" s="43" t="s">
        <v>47</v>
      </c>
    </row>
    <row r="20" spans="1:5" x14ac:dyDescent="0.2">
      <c r="E20" s="43" t="s">
        <v>89</v>
      </c>
    </row>
    <row r="21" spans="1:5" x14ac:dyDescent="0.2">
      <c r="E21" s="43" t="s">
        <v>90</v>
      </c>
    </row>
    <row r="23" spans="1:5" ht="15" x14ac:dyDescent="0.25">
      <c r="A23" s="43" t="s">
        <v>71</v>
      </c>
      <c r="B23" s="46">
        <f>B19+1</f>
        <v>4290</v>
      </c>
      <c r="C23" s="50" t="s">
        <v>91</v>
      </c>
      <c r="D23" s="45">
        <f>DISTRIBUTION!G32</f>
        <v>2393.6</v>
      </c>
      <c r="E23" s="43" t="s">
        <v>49</v>
      </c>
    </row>
    <row r="24" spans="1:5" x14ac:dyDescent="0.2">
      <c r="E24" s="43" t="s">
        <v>92</v>
      </c>
    </row>
    <row r="25" spans="1:5" x14ac:dyDescent="0.2">
      <c r="E25" s="43" t="s">
        <v>93</v>
      </c>
    </row>
    <row r="27" spans="1:5" ht="15" x14ac:dyDescent="0.25">
      <c r="A27" s="43" t="s">
        <v>71</v>
      </c>
      <c r="B27" s="46">
        <f>B23+1</f>
        <v>4291</v>
      </c>
      <c r="C27" s="51" t="s">
        <v>94</v>
      </c>
      <c r="D27" s="45">
        <f>DISTRIBUTION!G31</f>
        <v>43577.85</v>
      </c>
      <c r="E27" s="43" t="s">
        <v>95</v>
      </c>
    </row>
    <row r="28" spans="1:5" x14ac:dyDescent="0.2">
      <c r="E28" s="43" t="s">
        <v>96</v>
      </c>
    </row>
    <row r="29" spans="1:5" x14ac:dyDescent="0.2">
      <c r="E29" s="43" t="s">
        <v>97</v>
      </c>
    </row>
    <row r="31" spans="1:5" ht="15" x14ac:dyDescent="0.25">
      <c r="A31" s="43" t="s">
        <v>71</v>
      </c>
      <c r="B31" s="46">
        <f>B27+1</f>
        <v>4292</v>
      </c>
      <c r="C31" s="50" t="s">
        <v>98</v>
      </c>
      <c r="D31" s="45">
        <f>DISTRIBUTION!G29</f>
        <v>2229.9499999999998</v>
      </c>
      <c r="E31" s="43" t="s">
        <v>99</v>
      </c>
    </row>
    <row r="32" spans="1:5" x14ac:dyDescent="0.2">
      <c r="E32" s="43" t="s">
        <v>100</v>
      </c>
    </row>
    <row r="33" spans="2:5" x14ac:dyDescent="0.2">
      <c r="E33" s="43" t="s">
        <v>101</v>
      </c>
    </row>
    <row r="34" spans="2:5" x14ac:dyDescent="0.2">
      <c r="D34" s="46"/>
    </row>
    <row r="35" spans="2:5" x14ac:dyDescent="0.2">
      <c r="C35" s="52" t="s">
        <v>42</v>
      </c>
      <c r="D35" s="53">
        <f>SUM(D3:D31)</f>
        <v>1665709.73</v>
      </c>
    </row>
    <row r="46" spans="2:5" x14ac:dyDescent="0.2">
      <c r="B46" s="54"/>
    </row>
    <row r="50" spans="1:5" ht="18" x14ac:dyDescent="0.25">
      <c r="A50" s="99" t="s">
        <v>55</v>
      </c>
      <c r="B50" s="99"/>
      <c r="C50" s="99"/>
      <c r="D50" s="99"/>
      <c r="E50" s="99"/>
    </row>
    <row r="52" spans="1:5" ht="15" x14ac:dyDescent="0.25">
      <c r="A52" s="43" t="s">
        <v>71</v>
      </c>
      <c r="B52" s="46">
        <f>B31+1</f>
        <v>4293</v>
      </c>
      <c r="C52" s="50" t="s">
        <v>102</v>
      </c>
      <c r="D52" s="55">
        <f>DISTRIBUTION!G70+DISTRIBUTION!G73</f>
        <v>40742.85</v>
      </c>
      <c r="E52" s="43" t="s">
        <v>103</v>
      </c>
    </row>
    <row r="53" spans="1:5" x14ac:dyDescent="0.2">
      <c r="E53" s="43" t="s">
        <v>104</v>
      </c>
    </row>
    <row r="54" spans="1:5" x14ac:dyDescent="0.2">
      <c r="E54" s="43" t="s">
        <v>105</v>
      </c>
    </row>
    <row r="56" spans="1:5" x14ac:dyDescent="0.2">
      <c r="A56" s="43" t="s">
        <v>71</v>
      </c>
      <c r="B56" s="46">
        <f>B52+1</f>
        <v>4294</v>
      </c>
      <c r="C56" s="50" t="s">
        <v>106</v>
      </c>
      <c r="D56" s="56">
        <f>DISTRIBUTION!G71</f>
        <v>7480.83</v>
      </c>
      <c r="E56" s="43" t="s">
        <v>107</v>
      </c>
    </row>
    <row r="57" spans="1:5" x14ac:dyDescent="0.2">
      <c r="E57" s="43" t="s">
        <v>108</v>
      </c>
    </row>
    <row r="58" spans="1:5" x14ac:dyDescent="0.2">
      <c r="E58" s="43" t="s">
        <v>109</v>
      </c>
    </row>
    <row r="60" spans="1:5" x14ac:dyDescent="0.2">
      <c r="A60" s="43" t="s">
        <v>71</v>
      </c>
      <c r="B60" s="46">
        <f>B56+1</f>
        <v>4295</v>
      </c>
      <c r="C60" s="50" t="s">
        <v>98</v>
      </c>
      <c r="D60" s="56">
        <f>DISTRIBUTION!G72</f>
        <v>80.760000000000005</v>
      </c>
      <c r="E60" s="43" t="s">
        <v>110</v>
      </c>
    </row>
    <row r="61" spans="1:5" x14ac:dyDescent="0.2">
      <c r="E61" s="43" t="s">
        <v>100</v>
      </c>
    </row>
    <row r="62" spans="1:5" x14ac:dyDescent="0.2">
      <c r="E62" s="43" t="s">
        <v>101</v>
      </c>
    </row>
    <row r="63" spans="1:5" x14ac:dyDescent="0.2">
      <c r="D63" s="46"/>
    </row>
    <row r="64" spans="1:5" x14ac:dyDescent="0.2">
      <c r="C64" s="52" t="s">
        <v>42</v>
      </c>
      <c r="D64" s="57">
        <f>SUM(D52:D61)</f>
        <v>48304.44</v>
      </c>
    </row>
    <row r="97" spans="2:2" x14ac:dyDescent="0.2">
      <c r="B97" s="54"/>
    </row>
  </sheetData>
  <mergeCells count="2">
    <mergeCell ref="A1:E1"/>
    <mergeCell ref="A50:E50"/>
  </mergeCells>
  <printOptions horizontalCentered="1"/>
  <pageMargins left="0.75" right="0.75" top="1" bottom="1" header="0.5" footer="0.5"/>
  <pageSetup orientation="portrait" r:id="rId1"/>
  <headerFooter alignWithMargins="0">
    <oddHeader>&amp;CDEPARTMENT OF TAXATION DISTRIBUTION FOR
 COUNTY LGTA 91 SPECIAL FUND
PURSUANT TO AB104</oddHeader>
    <oddFooter>&amp;CSTATE OF NEVADA</oddFooter>
  </headerFooter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D29" sqref="D29"/>
    </sheetView>
  </sheetViews>
  <sheetFormatPr defaultRowHeight="12.75" x14ac:dyDescent="0.2"/>
  <cols>
    <col min="1" max="1" width="9.140625" style="43"/>
    <col min="2" max="2" width="18.28515625" style="43" bestFit="1" customWidth="1"/>
    <col min="3" max="3" width="21.42578125" style="43" bestFit="1" customWidth="1"/>
    <col min="4" max="4" width="19.28515625" style="43" bestFit="1" customWidth="1"/>
    <col min="5" max="5" width="19.85546875" style="43" customWidth="1"/>
    <col min="6" max="257" width="9.140625" style="43"/>
    <col min="258" max="258" width="18.28515625" style="43" bestFit="1" customWidth="1"/>
    <col min="259" max="259" width="21.42578125" style="43" bestFit="1" customWidth="1"/>
    <col min="260" max="260" width="19.28515625" style="43" bestFit="1" customWidth="1"/>
    <col min="261" max="261" width="19.85546875" style="43" customWidth="1"/>
    <col min="262" max="513" width="9.140625" style="43"/>
    <col min="514" max="514" width="18.28515625" style="43" bestFit="1" customWidth="1"/>
    <col min="515" max="515" width="21.42578125" style="43" bestFit="1" customWidth="1"/>
    <col min="516" max="516" width="19.28515625" style="43" bestFit="1" customWidth="1"/>
    <col min="517" max="517" width="19.85546875" style="43" customWidth="1"/>
    <col min="518" max="769" width="9.140625" style="43"/>
    <col min="770" max="770" width="18.28515625" style="43" bestFit="1" customWidth="1"/>
    <col min="771" max="771" width="21.42578125" style="43" bestFit="1" customWidth="1"/>
    <col min="772" max="772" width="19.28515625" style="43" bestFit="1" customWidth="1"/>
    <col min="773" max="773" width="19.85546875" style="43" customWidth="1"/>
    <col min="774" max="1025" width="9.140625" style="43"/>
    <col min="1026" max="1026" width="18.28515625" style="43" bestFit="1" customWidth="1"/>
    <col min="1027" max="1027" width="21.42578125" style="43" bestFit="1" customWidth="1"/>
    <col min="1028" max="1028" width="19.28515625" style="43" bestFit="1" customWidth="1"/>
    <col min="1029" max="1029" width="19.85546875" style="43" customWidth="1"/>
    <col min="1030" max="1281" width="9.140625" style="43"/>
    <col min="1282" max="1282" width="18.28515625" style="43" bestFit="1" customWidth="1"/>
    <col min="1283" max="1283" width="21.42578125" style="43" bestFit="1" customWidth="1"/>
    <col min="1284" max="1284" width="19.28515625" style="43" bestFit="1" customWidth="1"/>
    <col min="1285" max="1285" width="19.85546875" style="43" customWidth="1"/>
    <col min="1286" max="1537" width="9.140625" style="43"/>
    <col min="1538" max="1538" width="18.28515625" style="43" bestFit="1" customWidth="1"/>
    <col min="1539" max="1539" width="21.42578125" style="43" bestFit="1" customWidth="1"/>
    <col min="1540" max="1540" width="19.28515625" style="43" bestFit="1" customWidth="1"/>
    <col min="1541" max="1541" width="19.85546875" style="43" customWidth="1"/>
    <col min="1542" max="1793" width="9.140625" style="43"/>
    <col min="1794" max="1794" width="18.28515625" style="43" bestFit="1" customWidth="1"/>
    <col min="1795" max="1795" width="21.42578125" style="43" bestFit="1" customWidth="1"/>
    <col min="1796" max="1796" width="19.28515625" style="43" bestFit="1" customWidth="1"/>
    <col min="1797" max="1797" width="19.85546875" style="43" customWidth="1"/>
    <col min="1798" max="2049" width="9.140625" style="43"/>
    <col min="2050" max="2050" width="18.28515625" style="43" bestFit="1" customWidth="1"/>
    <col min="2051" max="2051" width="21.42578125" style="43" bestFit="1" customWidth="1"/>
    <col min="2052" max="2052" width="19.28515625" style="43" bestFit="1" customWidth="1"/>
    <col min="2053" max="2053" width="19.85546875" style="43" customWidth="1"/>
    <col min="2054" max="2305" width="9.140625" style="43"/>
    <col min="2306" max="2306" width="18.28515625" style="43" bestFit="1" customWidth="1"/>
    <col min="2307" max="2307" width="21.42578125" style="43" bestFit="1" customWidth="1"/>
    <col min="2308" max="2308" width="19.28515625" style="43" bestFit="1" customWidth="1"/>
    <col min="2309" max="2309" width="19.85546875" style="43" customWidth="1"/>
    <col min="2310" max="2561" width="9.140625" style="43"/>
    <col min="2562" max="2562" width="18.28515625" style="43" bestFit="1" customWidth="1"/>
    <col min="2563" max="2563" width="21.42578125" style="43" bestFit="1" customWidth="1"/>
    <col min="2564" max="2564" width="19.28515625" style="43" bestFit="1" customWidth="1"/>
    <col min="2565" max="2565" width="19.85546875" style="43" customWidth="1"/>
    <col min="2566" max="2817" width="9.140625" style="43"/>
    <col min="2818" max="2818" width="18.28515625" style="43" bestFit="1" customWidth="1"/>
    <col min="2819" max="2819" width="21.42578125" style="43" bestFit="1" customWidth="1"/>
    <col min="2820" max="2820" width="19.28515625" style="43" bestFit="1" customWidth="1"/>
    <col min="2821" max="2821" width="19.85546875" style="43" customWidth="1"/>
    <col min="2822" max="3073" width="9.140625" style="43"/>
    <col min="3074" max="3074" width="18.28515625" style="43" bestFit="1" customWidth="1"/>
    <col min="3075" max="3075" width="21.42578125" style="43" bestFit="1" customWidth="1"/>
    <col min="3076" max="3076" width="19.28515625" style="43" bestFit="1" customWidth="1"/>
    <col min="3077" max="3077" width="19.85546875" style="43" customWidth="1"/>
    <col min="3078" max="3329" width="9.140625" style="43"/>
    <col min="3330" max="3330" width="18.28515625" style="43" bestFit="1" customWidth="1"/>
    <col min="3331" max="3331" width="21.42578125" style="43" bestFit="1" customWidth="1"/>
    <col min="3332" max="3332" width="19.28515625" style="43" bestFit="1" customWidth="1"/>
    <col min="3333" max="3333" width="19.85546875" style="43" customWidth="1"/>
    <col min="3334" max="3585" width="9.140625" style="43"/>
    <col min="3586" max="3586" width="18.28515625" style="43" bestFit="1" customWidth="1"/>
    <col min="3587" max="3587" width="21.42578125" style="43" bestFit="1" customWidth="1"/>
    <col min="3588" max="3588" width="19.28515625" style="43" bestFit="1" customWidth="1"/>
    <col min="3589" max="3589" width="19.85546875" style="43" customWidth="1"/>
    <col min="3590" max="3841" width="9.140625" style="43"/>
    <col min="3842" max="3842" width="18.28515625" style="43" bestFit="1" customWidth="1"/>
    <col min="3843" max="3843" width="21.42578125" style="43" bestFit="1" customWidth="1"/>
    <col min="3844" max="3844" width="19.28515625" style="43" bestFit="1" customWidth="1"/>
    <col min="3845" max="3845" width="19.85546875" style="43" customWidth="1"/>
    <col min="3846" max="4097" width="9.140625" style="43"/>
    <col min="4098" max="4098" width="18.28515625" style="43" bestFit="1" customWidth="1"/>
    <col min="4099" max="4099" width="21.42578125" style="43" bestFit="1" customWidth="1"/>
    <col min="4100" max="4100" width="19.28515625" style="43" bestFit="1" customWidth="1"/>
    <col min="4101" max="4101" width="19.85546875" style="43" customWidth="1"/>
    <col min="4102" max="4353" width="9.140625" style="43"/>
    <col min="4354" max="4354" width="18.28515625" style="43" bestFit="1" customWidth="1"/>
    <col min="4355" max="4355" width="21.42578125" style="43" bestFit="1" customWidth="1"/>
    <col min="4356" max="4356" width="19.28515625" style="43" bestFit="1" customWidth="1"/>
    <col min="4357" max="4357" width="19.85546875" style="43" customWidth="1"/>
    <col min="4358" max="4609" width="9.140625" style="43"/>
    <col min="4610" max="4610" width="18.28515625" style="43" bestFit="1" customWidth="1"/>
    <col min="4611" max="4611" width="21.42578125" style="43" bestFit="1" customWidth="1"/>
    <col min="4612" max="4612" width="19.28515625" style="43" bestFit="1" customWidth="1"/>
    <col min="4613" max="4613" width="19.85546875" style="43" customWidth="1"/>
    <col min="4614" max="4865" width="9.140625" style="43"/>
    <col min="4866" max="4866" width="18.28515625" style="43" bestFit="1" customWidth="1"/>
    <col min="4867" max="4867" width="21.42578125" style="43" bestFit="1" customWidth="1"/>
    <col min="4868" max="4868" width="19.28515625" style="43" bestFit="1" customWidth="1"/>
    <col min="4869" max="4869" width="19.85546875" style="43" customWidth="1"/>
    <col min="4870" max="5121" width="9.140625" style="43"/>
    <col min="5122" max="5122" width="18.28515625" style="43" bestFit="1" customWidth="1"/>
    <col min="5123" max="5123" width="21.42578125" style="43" bestFit="1" customWidth="1"/>
    <col min="5124" max="5124" width="19.28515625" style="43" bestFit="1" customWidth="1"/>
    <col min="5125" max="5125" width="19.85546875" style="43" customWidth="1"/>
    <col min="5126" max="5377" width="9.140625" style="43"/>
    <col min="5378" max="5378" width="18.28515625" style="43" bestFit="1" customWidth="1"/>
    <col min="5379" max="5379" width="21.42578125" style="43" bestFit="1" customWidth="1"/>
    <col min="5380" max="5380" width="19.28515625" style="43" bestFit="1" customWidth="1"/>
    <col min="5381" max="5381" width="19.85546875" style="43" customWidth="1"/>
    <col min="5382" max="5633" width="9.140625" style="43"/>
    <col min="5634" max="5634" width="18.28515625" style="43" bestFit="1" customWidth="1"/>
    <col min="5635" max="5635" width="21.42578125" style="43" bestFit="1" customWidth="1"/>
    <col min="5636" max="5636" width="19.28515625" style="43" bestFit="1" customWidth="1"/>
    <col min="5637" max="5637" width="19.85546875" style="43" customWidth="1"/>
    <col min="5638" max="5889" width="9.140625" style="43"/>
    <col min="5890" max="5890" width="18.28515625" style="43" bestFit="1" customWidth="1"/>
    <col min="5891" max="5891" width="21.42578125" style="43" bestFit="1" customWidth="1"/>
    <col min="5892" max="5892" width="19.28515625" style="43" bestFit="1" customWidth="1"/>
    <col min="5893" max="5893" width="19.85546875" style="43" customWidth="1"/>
    <col min="5894" max="6145" width="9.140625" style="43"/>
    <col min="6146" max="6146" width="18.28515625" style="43" bestFit="1" customWidth="1"/>
    <col min="6147" max="6147" width="21.42578125" style="43" bestFit="1" customWidth="1"/>
    <col min="6148" max="6148" width="19.28515625" style="43" bestFit="1" customWidth="1"/>
    <col min="6149" max="6149" width="19.85546875" style="43" customWidth="1"/>
    <col min="6150" max="6401" width="9.140625" style="43"/>
    <col min="6402" max="6402" width="18.28515625" style="43" bestFit="1" customWidth="1"/>
    <col min="6403" max="6403" width="21.42578125" style="43" bestFit="1" customWidth="1"/>
    <col min="6404" max="6404" width="19.28515625" style="43" bestFit="1" customWidth="1"/>
    <col min="6405" max="6405" width="19.85546875" style="43" customWidth="1"/>
    <col min="6406" max="6657" width="9.140625" style="43"/>
    <col min="6658" max="6658" width="18.28515625" style="43" bestFit="1" customWidth="1"/>
    <col min="6659" max="6659" width="21.42578125" style="43" bestFit="1" customWidth="1"/>
    <col min="6660" max="6660" width="19.28515625" style="43" bestFit="1" customWidth="1"/>
    <col min="6661" max="6661" width="19.85546875" style="43" customWidth="1"/>
    <col min="6662" max="6913" width="9.140625" style="43"/>
    <col min="6914" max="6914" width="18.28515625" style="43" bestFit="1" customWidth="1"/>
    <col min="6915" max="6915" width="21.42578125" style="43" bestFit="1" customWidth="1"/>
    <col min="6916" max="6916" width="19.28515625" style="43" bestFit="1" customWidth="1"/>
    <col min="6917" max="6917" width="19.85546875" style="43" customWidth="1"/>
    <col min="6918" max="7169" width="9.140625" style="43"/>
    <col min="7170" max="7170" width="18.28515625" style="43" bestFit="1" customWidth="1"/>
    <col min="7171" max="7171" width="21.42578125" style="43" bestFit="1" customWidth="1"/>
    <col min="7172" max="7172" width="19.28515625" style="43" bestFit="1" customWidth="1"/>
    <col min="7173" max="7173" width="19.85546875" style="43" customWidth="1"/>
    <col min="7174" max="7425" width="9.140625" style="43"/>
    <col min="7426" max="7426" width="18.28515625" style="43" bestFit="1" customWidth="1"/>
    <col min="7427" max="7427" width="21.42578125" style="43" bestFit="1" customWidth="1"/>
    <col min="7428" max="7428" width="19.28515625" style="43" bestFit="1" customWidth="1"/>
    <col min="7429" max="7429" width="19.85546875" style="43" customWidth="1"/>
    <col min="7430" max="7681" width="9.140625" style="43"/>
    <col min="7682" max="7682" width="18.28515625" style="43" bestFit="1" customWidth="1"/>
    <col min="7683" max="7683" width="21.42578125" style="43" bestFit="1" customWidth="1"/>
    <col min="7684" max="7684" width="19.28515625" style="43" bestFit="1" customWidth="1"/>
    <col min="7685" max="7685" width="19.85546875" style="43" customWidth="1"/>
    <col min="7686" max="7937" width="9.140625" style="43"/>
    <col min="7938" max="7938" width="18.28515625" style="43" bestFit="1" customWidth="1"/>
    <col min="7939" max="7939" width="21.42578125" style="43" bestFit="1" customWidth="1"/>
    <col min="7940" max="7940" width="19.28515625" style="43" bestFit="1" customWidth="1"/>
    <col min="7941" max="7941" width="19.85546875" style="43" customWidth="1"/>
    <col min="7942" max="8193" width="9.140625" style="43"/>
    <col min="8194" max="8194" width="18.28515625" style="43" bestFit="1" customWidth="1"/>
    <col min="8195" max="8195" width="21.42578125" style="43" bestFit="1" customWidth="1"/>
    <col min="8196" max="8196" width="19.28515625" style="43" bestFit="1" customWidth="1"/>
    <col min="8197" max="8197" width="19.85546875" style="43" customWidth="1"/>
    <col min="8198" max="8449" width="9.140625" style="43"/>
    <col min="8450" max="8450" width="18.28515625" style="43" bestFit="1" customWidth="1"/>
    <col min="8451" max="8451" width="21.42578125" style="43" bestFit="1" customWidth="1"/>
    <col min="8452" max="8452" width="19.28515625" style="43" bestFit="1" customWidth="1"/>
    <col min="8453" max="8453" width="19.85546875" style="43" customWidth="1"/>
    <col min="8454" max="8705" width="9.140625" style="43"/>
    <col min="8706" max="8706" width="18.28515625" style="43" bestFit="1" customWidth="1"/>
    <col min="8707" max="8707" width="21.42578125" style="43" bestFit="1" customWidth="1"/>
    <col min="8708" max="8708" width="19.28515625" style="43" bestFit="1" customWidth="1"/>
    <col min="8709" max="8709" width="19.85546875" style="43" customWidth="1"/>
    <col min="8710" max="8961" width="9.140625" style="43"/>
    <col min="8962" max="8962" width="18.28515625" style="43" bestFit="1" customWidth="1"/>
    <col min="8963" max="8963" width="21.42578125" style="43" bestFit="1" customWidth="1"/>
    <col min="8964" max="8964" width="19.28515625" style="43" bestFit="1" customWidth="1"/>
    <col min="8965" max="8965" width="19.85546875" style="43" customWidth="1"/>
    <col min="8966" max="9217" width="9.140625" style="43"/>
    <col min="9218" max="9218" width="18.28515625" style="43" bestFit="1" customWidth="1"/>
    <col min="9219" max="9219" width="21.42578125" style="43" bestFit="1" customWidth="1"/>
    <col min="9220" max="9220" width="19.28515625" style="43" bestFit="1" customWidth="1"/>
    <col min="9221" max="9221" width="19.85546875" style="43" customWidth="1"/>
    <col min="9222" max="9473" width="9.140625" style="43"/>
    <col min="9474" max="9474" width="18.28515625" style="43" bestFit="1" customWidth="1"/>
    <col min="9475" max="9475" width="21.42578125" style="43" bestFit="1" customWidth="1"/>
    <col min="9476" max="9476" width="19.28515625" style="43" bestFit="1" customWidth="1"/>
    <col min="9477" max="9477" width="19.85546875" style="43" customWidth="1"/>
    <col min="9478" max="9729" width="9.140625" style="43"/>
    <col min="9730" max="9730" width="18.28515625" style="43" bestFit="1" customWidth="1"/>
    <col min="9731" max="9731" width="21.42578125" style="43" bestFit="1" customWidth="1"/>
    <col min="9732" max="9732" width="19.28515625" style="43" bestFit="1" customWidth="1"/>
    <col min="9733" max="9733" width="19.85546875" style="43" customWidth="1"/>
    <col min="9734" max="9985" width="9.140625" style="43"/>
    <col min="9986" max="9986" width="18.28515625" style="43" bestFit="1" customWidth="1"/>
    <col min="9987" max="9987" width="21.42578125" style="43" bestFit="1" customWidth="1"/>
    <col min="9988" max="9988" width="19.28515625" style="43" bestFit="1" customWidth="1"/>
    <col min="9989" max="9989" width="19.85546875" style="43" customWidth="1"/>
    <col min="9990" max="10241" width="9.140625" style="43"/>
    <col min="10242" max="10242" width="18.28515625" style="43" bestFit="1" customWidth="1"/>
    <col min="10243" max="10243" width="21.42578125" style="43" bestFit="1" customWidth="1"/>
    <col min="10244" max="10244" width="19.28515625" style="43" bestFit="1" customWidth="1"/>
    <col min="10245" max="10245" width="19.85546875" style="43" customWidth="1"/>
    <col min="10246" max="10497" width="9.140625" style="43"/>
    <col min="10498" max="10498" width="18.28515625" style="43" bestFit="1" customWidth="1"/>
    <col min="10499" max="10499" width="21.42578125" style="43" bestFit="1" customWidth="1"/>
    <col min="10500" max="10500" width="19.28515625" style="43" bestFit="1" customWidth="1"/>
    <col min="10501" max="10501" width="19.85546875" style="43" customWidth="1"/>
    <col min="10502" max="10753" width="9.140625" style="43"/>
    <col min="10754" max="10754" width="18.28515625" style="43" bestFit="1" customWidth="1"/>
    <col min="10755" max="10755" width="21.42578125" style="43" bestFit="1" customWidth="1"/>
    <col min="10756" max="10756" width="19.28515625" style="43" bestFit="1" customWidth="1"/>
    <col min="10757" max="10757" width="19.85546875" style="43" customWidth="1"/>
    <col min="10758" max="11009" width="9.140625" style="43"/>
    <col min="11010" max="11010" width="18.28515625" style="43" bestFit="1" customWidth="1"/>
    <col min="11011" max="11011" width="21.42578125" style="43" bestFit="1" customWidth="1"/>
    <col min="11012" max="11012" width="19.28515625" style="43" bestFit="1" customWidth="1"/>
    <col min="11013" max="11013" width="19.85546875" style="43" customWidth="1"/>
    <col min="11014" max="11265" width="9.140625" style="43"/>
    <col min="11266" max="11266" width="18.28515625" style="43" bestFit="1" customWidth="1"/>
    <col min="11267" max="11267" width="21.42578125" style="43" bestFit="1" customWidth="1"/>
    <col min="11268" max="11268" width="19.28515625" style="43" bestFit="1" customWidth="1"/>
    <col min="11269" max="11269" width="19.85546875" style="43" customWidth="1"/>
    <col min="11270" max="11521" width="9.140625" style="43"/>
    <col min="11522" max="11522" width="18.28515625" style="43" bestFit="1" customWidth="1"/>
    <col min="11523" max="11523" width="21.42578125" style="43" bestFit="1" customWidth="1"/>
    <col min="11524" max="11524" width="19.28515625" style="43" bestFit="1" customWidth="1"/>
    <col min="11525" max="11525" width="19.85546875" style="43" customWidth="1"/>
    <col min="11526" max="11777" width="9.140625" style="43"/>
    <col min="11778" max="11778" width="18.28515625" style="43" bestFit="1" customWidth="1"/>
    <col min="11779" max="11779" width="21.42578125" style="43" bestFit="1" customWidth="1"/>
    <col min="11780" max="11780" width="19.28515625" style="43" bestFit="1" customWidth="1"/>
    <col min="11781" max="11781" width="19.85546875" style="43" customWidth="1"/>
    <col min="11782" max="12033" width="9.140625" style="43"/>
    <col min="12034" max="12034" width="18.28515625" style="43" bestFit="1" customWidth="1"/>
    <col min="12035" max="12035" width="21.42578125" style="43" bestFit="1" customWidth="1"/>
    <col min="12036" max="12036" width="19.28515625" style="43" bestFit="1" customWidth="1"/>
    <col min="12037" max="12037" width="19.85546875" style="43" customWidth="1"/>
    <col min="12038" max="12289" width="9.140625" style="43"/>
    <col min="12290" max="12290" width="18.28515625" style="43" bestFit="1" customWidth="1"/>
    <col min="12291" max="12291" width="21.42578125" style="43" bestFit="1" customWidth="1"/>
    <col min="12292" max="12292" width="19.28515625" style="43" bestFit="1" customWidth="1"/>
    <col min="12293" max="12293" width="19.85546875" style="43" customWidth="1"/>
    <col min="12294" max="12545" width="9.140625" style="43"/>
    <col min="12546" max="12546" width="18.28515625" style="43" bestFit="1" customWidth="1"/>
    <col min="12547" max="12547" width="21.42578125" style="43" bestFit="1" customWidth="1"/>
    <col min="12548" max="12548" width="19.28515625" style="43" bestFit="1" customWidth="1"/>
    <col min="12549" max="12549" width="19.85546875" style="43" customWidth="1"/>
    <col min="12550" max="12801" width="9.140625" style="43"/>
    <col min="12802" max="12802" width="18.28515625" style="43" bestFit="1" customWidth="1"/>
    <col min="12803" max="12803" width="21.42578125" style="43" bestFit="1" customWidth="1"/>
    <col min="12804" max="12804" width="19.28515625" style="43" bestFit="1" customWidth="1"/>
    <col min="12805" max="12805" width="19.85546875" style="43" customWidth="1"/>
    <col min="12806" max="13057" width="9.140625" style="43"/>
    <col min="13058" max="13058" width="18.28515625" style="43" bestFit="1" customWidth="1"/>
    <col min="13059" max="13059" width="21.42578125" style="43" bestFit="1" customWidth="1"/>
    <col min="13060" max="13060" width="19.28515625" style="43" bestFit="1" customWidth="1"/>
    <col min="13061" max="13061" width="19.85546875" style="43" customWidth="1"/>
    <col min="13062" max="13313" width="9.140625" style="43"/>
    <col min="13314" max="13314" width="18.28515625" style="43" bestFit="1" customWidth="1"/>
    <col min="13315" max="13315" width="21.42578125" style="43" bestFit="1" customWidth="1"/>
    <col min="13316" max="13316" width="19.28515625" style="43" bestFit="1" customWidth="1"/>
    <col min="13317" max="13317" width="19.85546875" style="43" customWidth="1"/>
    <col min="13318" max="13569" width="9.140625" style="43"/>
    <col min="13570" max="13570" width="18.28515625" style="43" bestFit="1" customWidth="1"/>
    <col min="13571" max="13571" width="21.42578125" style="43" bestFit="1" customWidth="1"/>
    <col min="13572" max="13572" width="19.28515625" style="43" bestFit="1" customWidth="1"/>
    <col min="13573" max="13573" width="19.85546875" style="43" customWidth="1"/>
    <col min="13574" max="13825" width="9.140625" style="43"/>
    <col min="13826" max="13826" width="18.28515625" style="43" bestFit="1" customWidth="1"/>
    <col min="13827" max="13827" width="21.42578125" style="43" bestFit="1" customWidth="1"/>
    <col min="13828" max="13828" width="19.28515625" style="43" bestFit="1" customWidth="1"/>
    <col min="13829" max="13829" width="19.85546875" style="43" customWidth="1"/>
    <col min="13830" max="14081" width="9.140625" style="43"/>
    <col min="14082" max="14082" width="18.28515625" style="43" bestFit="1" customWidth="1"/>
    <col min="14083" max="14083" width="21.42578125" style="43" bestFit="1" customWidth="1"/>
    <col min="14084" max="14084" width="19.28515625" style="43" bestFit="1" customWidth="1"/>
    <col min="14085" max="14085" width="19.85546875" style="43" customWidth="1"/>
    <col min="14086" max="14337" width="9.140625" style="43"/>
    <col min="14338" max="14338" width="18.28515625" style="43" bestFit="1" customWidth="1"/>
    <col min="14339" max="14339" width="21.42578125" style="43" bestFit="1" customWidth="1"/>
    <col min="14340" max="14340" width="19.28515625" style="43" bestFit="1" customWidth="1"/>
    <col min="14341" max="14341" width="19.85546875" style="43" customWidth="1"/>
    <col min="14342" max="14593" width="9.140625" style="43"/>
    <col min="14594" max="14594" width="18.28515625" style="43" bestFit="1" customWidth="1"/>
    <col min="14595" max="14595" width="21.42578125" style="43" bestFit="1" customWidth="1"/>
    <col min="14596" max="14596" width="19.28515625" style="43" bestFit="1" customWidth="1"/>
    <col min="14597" max="14597" width="19.85546875" style="43" customWidth="1"/>
    <col min="14598" max="14849" width="9.140625" style="43"/>
    <col min="14850" max="14850" width="18.28515625" style="43" bestFit="1" customWidth="1"/>
    <col min="14851" max="14851" width="21.42578125" style="43" bestFit="1" customWidth="1"/>
    <col min="14852" max="14852" width="19.28515625" style="43" bestFit="1" customWidth="1"/>
    <col min="14853" max="14853" width="19.85546875" style="43" customWidth="1"/>
    <col min="14854" max="15105" width="9.140625" style="43"/>
    <col min="15106" max="15106" width="18.28515625" style="43" bestFit="1" customWidth="1"/>
    <col min="15107" max="15107" width="21.42578125" style="43" bestFit="1" customWidth="1"/>
    <col min="15108" max="15108" width="19.28515625" style="43" bestFit="1" customWidth="1"/>
    <col min="15109" max="15109" width="19.85546875" style="43" customWidth="1"/>
    <col min="15110" max="15361" width="9.140625" style="43"/>
    <col min="15362" max="15362" width="18.28515625" style="43" bestFit="1" customWidth="1"/>
    <col min="15363" max="15363" width="21.42578125" style="43" bestFit="1" customWidth="1"/>
    <col min="15364" max="15364" width="19.28515625" style="43" bestFit="1" customWidth="1"/>
    <col min="15365" max="15365" width="19.85546875" style="43" customWidth="1"/>
    <col min="15366" max="15617" width="9.140625" style="43"/>
    <col min="15618" max="15618" width="18.28515625" style="43" bestFit="1" customWidth="1"/>
    <col min="15619" max="15619" width="21.42578125" style="43" bestFit="1" customWidth="1"/>
    <col min="15620" max="15620" width="19.28515625" style="43" bestFit="1" customWidth="1"/>
    <col min="15621" max="15621" width="19.85546875" style="43" customWidth="1"/>
    <col min="15622" max="15873" width="9.140625" style="43"/>
    <col min="15874" max="15874" width="18.28515625" style="43" bestFit="1" customWidth="1"/>
    <col min="15875" max="15875" width="21.42578125" style="43" bestFit="1" customWidth="1"/>
    <col min="15876" max="15876" width="19.28515625" style="43" bestFit="1" customWidth="1"/>
    <col min="15877" max="15877" width="19.85546875" style="43" customWidth="1"/>
    <col min="15878" max="16129" width="9.140625" style="43"/>
    <col min="16130" max="16130" width="18.28515625" style="43" bestFit="1" customWidth="1"/>
    <col min="16131" max="16131" width="21.42578125" style="43" bestFit="1" customWidth="1"/>
    <col min="16132" max="16132" width="19.28515625" style="43" bestFit="1" customWidth="1"/>
    <col min="16133" max="16133" width="19.85546875" style="43" customWidth="1"/>
    <col min="16134" max="16384" width="9.140625" style="43"/>
  </cols>
  <sheetData>
    <row r="1" spans="1:7" ht="18" x14ac:dyDescent="0.25">
      <c r="A1" s="100" t="s">
        <v>111</v>
      </c>
      <c r="B1" s="100"/>
      <c r="C1" s="100"/>
      <c r="D1" s="100"/>
      <c r="E1" s="100"/>
      <c r="F1" s="100"/>
    </row>
    <row r="2" spans="1:7" ht="18" x14ac:dyDescent="0.25">
      <c r="A2" s="100" t="s">
        <v>112</v>
      </c>
      <c r="B2" s="100"/>
      <c r="C2" s="100"/>
      <c r="D2" s="100"/>
      <c r="E2" s="100"/>
      <c r="F2" s="100"/>
    </row>
    <row r="4" spans="1:7" s="58" customFormat="1" ht="18" x14ac:dyDescent="0.25">
      <c r="B4" s="59"/>
      <c r="C4" s="60" t="s">
        <v>113</v>
      </c>
      <c r="D4" s="59"/>
      <c r="E4" s="59"/>
      <c r="F4" s="59"/>
      <c r="G4" s="59"/>
    </row>
    <row r="5" spans="1:7" s="58" customFormat="1" ht="18" x14ac:dyDescent="0.25">
      <c r="B5" s="59" t="s">
        <v>114</v>
      </c>
      <c r="C5" s="59" t="s">
        <v>115</v>
      </c>
      <c r="D5" s="59" t="s">
        <v>116</v>
      </c>
      <c r="E5" s="59" t="s">
        <v>37</v>
      </c>
      <c r="F5" s="59"/>
      <c r="G5" s="59"/>
    </row>
    <row r="6" spans="1:7" s="58" customFormat="1" ht="18" x14ac:dyDescent="0.25"/>
    <row r="7" spans="1:7" s="58" customFormat="1" ht="18" x14ac:dyDescent="0.25">
      <c r="B7" s="61" t="s">
        <v>6</v>
      </c>
      <c r="C7" s="62">
        <v>1</v>
      </c>
      <c r="D7" s="61">
        <v>4142</v>
      </c>
      <c r="E7" s="61" t="s">
        <v>117</v>
      </c>
    </row>
    <row r="8" spans="1:7" s="58" customFormat="1" ht="18" x14ac:dyDescent="0.25">
      <c r="B8" s="61"/>
      <c r="C8" s="62"/>
      <c r="D8" s="61">
        <v>4152</v>
      </c>
      <c r="E8" s="61" t="s">
        <v>118</v>
      </c>
    </row>
    <row r="9" spans="1:7" s="58" customFormat="1" ht="18" x14ac:dyDescent="0.25">
      <c r="B9" s="61" t="s">
        <v>7</v>
      </c>
      <c r="C9" s="62">
        <v>2</v>
      </c>
      <c r="D9" s="61">
        <v>4164</v>
      </c>
      <c r="E9" s="61" t="s">
        <v>117</v>
      </c>
    </row>
    <row r="10" spans="1:7" s="58" customFormat="1" ht="18" x14ac:dyDescent="0.25">
      <c r="B10" s="61"/>
      <c r="C10" s="62"/>
      <c r="D10" s="61">
        <v>4174</v>
      </c>
      <c r="E10" s="61" t="s">
        <v>118</v>
      </c>
    </row>
    <row r="11" spans="1:7" s="58" customFormat="1" ht="18" x14ac:dyDescent="0.25">
      <c r="B11" s="61" t="s">
        <v>8</v>
      </c>
      <c r="C11" s="62">
        <v>3</v>
      </c>
      <c r="D11" s="61">
        <v>4175</v>
      </c>
      <c r="E11" s="61" t="s">
        <v>117</v>
      </c>
    </row>
    <row r="12" spans="1:7" s="58" customFormat="1" ht="18" x14ac:dyDescent="0.25">
      <c r="B12" s="61"/>
      <c r="C12" s="62"/>
      <c r="D12" s="61">
        <v>4185</v>
      </c>
      <c r="E12" s="61" t="s">
        <v>118</v>
      </c>
    </row>
    <row r="13" spans="1:7" s="58" customFormat="1" ht="18" x14ac:dyDescent="0.25">
      <c r="B13" s="61" t="s">
        <v>9</v>
      </c>
      <c r="C13" s="62">
        <v>4</v>
      </c>
      <c r="D13" s="61">
        <v>4186</v>
      </c>
      <c r="E13" s="61" t="s">
        <v>117</v>
      </c>
    </row>
    <row r="14" spans="1:7" s="58" customFormat="1" ht="18" x14ac:dyDescent="0.25">
      <c r="B14" s="61"/>
      <c r="C14" s="62"/>
      <c r="D14" s="61">
        <v>4196</v>
      </c>
      <c r="E14" s="61" t="s">
        <v>118</v>
      </c>
    </row>
    <row r="15" spans="1:7" s="58" customFormat="1" ht="18" x14ac:dyDescent="0.25">
      <c r="B15" s="61" t="s">
        <v>10</v>
      </c>
      <c r="C15" s="62">
        <v>5</v>
      </c>
      <c r="D15" s="61">
        <v>4197</v>
      </c>
      <c r="E15" s="61" t="s">
        <v>117</v>
      </c>
    </row>
    <row r="16" spans="1:7" s="58" customFormat="1" ht="18" x14ac:dyDescent="0.25">
      <c r="B16" s="61"/>
      <c r="C16" s="62"/>
      <c r="D16" s="61">
        <v>4207</v>
      </c>
      <c r="E16" s="61" t="s">
        <v>118</v>
      </c>
    </row>
    <row r="17" spans="2:5" s="58" customFormat="1" ht="18" x14ac:dyDescent="0.25">
      <c r="B17" s="61" t="s">
        <v>11</v>
      </c>
      <c r="C17" s="62">
        <v>6</v>
      </c>
      <c r="D17" s="61">
        <v>4208</v>
      </c>
      <c r="E17" s="61" t="s">
        <v>117</v>
      </c>
    </row>
    <row r="18" spans="2:5" s="58" customFormat="1" ht="18" x14ac:dyDescent="0.25">
      <c r="B18" s="61"/>
      <c r="C18" s="62"/>
      <c r="D18" s="61">
        <v>4218</v>
      </c>
      <c r="E18" s="61" t="s">
        <v>118</v>
      </c>
    </row>
    <row r="19" spans="2:5" s="58" customFormat="1" ht="18" x14ac:dyDescent="0.25">
      <c r="B19" s="61" t="s">
        <v>12</v>
      </c>
      <c r="C19" s="62">
        <v>7</v>
      </c>
      <c r="D19" s="61">
        <v>4219</v>
      </c>
      <c r="E19" s="61" t="s">
        <v>117</v>
      </c>
    </row>
    <row r="20" spans="2:5" s="58" customFormat="1" ht="18" x14ac:dyDescent="0.25">
      <c r="B20" s="61"/>
      <c r="C20" s="62"/>
      <c r="D20" s="61">
        <v>4229</v>
      </c>
      <c r="E20" s="61" t="s">
        <v>118</v>
      </c>
    </row>
    <row r="21" spans="2:5" s="58" customFormat="1" ht="18" x14ac:dyDescent="0.25">
      <c r="B21" s="61" t="s">
        <v>119</v>
      </c>
      <c r="C21" s="62">
        <v>8</v>
      </c>
      <c r="D21" s="61">
        <v>4230</v>
      </c>
      <c r="E21" s="61" t="s">
        <v>117</v>
      </c>
    </row>
    <row r="22" spans="2:5" s="58" customFormat="1" ht="18" x14ac:dyDescent="0.25">
      <c r="B22" s="61"/>
      <c r="C22" s="62"/>
      <c r="D22" s="61">
        <v>4240</v>
      </c>
      <c r="E22" s="61" t="s">
        <v>118</v>
      </c>
    </row>
    <row r="23" spans="2:5" s="58" customFormat="1" ht="18" x14ac:dyDescent="0.25">
      <c r="B23" s="61" t="s">
        <v>120</v>
      </c>
      <c r="C23" s="62">
        <v>9</v>
      </c>
      <c r="D23" s="61">
        <v>4241</v>
      </c>
      <c r="E23" s="61" t="s">
        <v>117</v>
      </c>
    </row>
    <row r="24" spans="2:5" s="58" customFormat="1" ht="18" x14ac:dyDescent="0.25">
      <c r="B24" s="61"/>
      <c r="C24" s="62"/>
      <c r="D24" s="61">
        <v>4251</v>
      </c>
      <c r="E24" s="61" t="s">
        <v>118</v>
      </c>
    </row>
    <row r="25" spans="2:5" s="58" customFormat="1" ht="18" x14ac:dyDescent="0.25">
      <c r="B25" s="61" t="s">
        <v>15</v>
      </c>
      <c r="C25" s="62">
        <v>10</v>
      </c>
      <c r="D25" s="61">
        <v>4252</v>
      </c>
      <c r="E25" s="61" t="s">
        <v>117</v>
      </c>
    </row>
    <row r="26" spans="2:5" s="58" customFormat="1" ht="18" x14ac:dyDescent="0.25">
      <c r="B26" s="61"/>
      <c r="C26" s="62"/>
      <c r="D26" s="61">
        <v>4262</v>
      </c>
      <c r="E26" s="61" t="s">
        <v>118</v>
      </c>
    </row>
    <row r="27" spans="2:5" s="58" customFormat="1" ht="18" x14ac:dyDescent="0.25">
      <c r="B27" s="61" t="s">
        <v>16</v>
      </c>
      <c r="C27" s="62">
        <v>11</v>
      </c>
      <c r="D27" s="61">
        <v>4263</v>
      </c>
      <c r="E27" s="61" t="s">
        <v>117</v>
      </c>
    </row>
    <row r="28" spans="2:5" s="58" customFormat="1" ht="18" x14ac:dyDescent="0.25">
      <c r="B28" s="61"/>
      <c r="C28" s="63"/>
      <c r="D28" s="61">
        <v>4273</v>
      </c>
      <c r="E28" s="61" t="s">
        <v>118</v>
      </c>
    </row>
    <row r="29" spans="2:5" s="58" customFormat="1" ht="18" x14ac:dyDescent="0.25">
      <c r="B29" s="61" t="s">
        <v>17</v>
      </c>
      <c r="C29" s="62">
        <v>12</v>
      </c>
      <c r="D29" s="61"/>
      <c r="E29" s="61" t="s">
        <v>117</v>
      </c>
    </row>
    <row r="30" spans="2:5" s="58" customFormat="1" ht="18" x14ac:dyDescent="0.25">
      <c r="B30" s="61"/>
      <c r="C30" s="61"/>
      <c r="D30" s="61"/>
      <c r="E30" s="61" t="s">
        <v>118</v>
      </c>
    </row>
    <row r="31" spans="2:5" ht="18" x14ac:dyDescent="0.25">
      <c r="B31" s="61"/>
      <c r="C31" s="61"/>
      <c r="D31" s="61"/>
      <c r="E31" s="61"/>
    </row>
    <row r="32" spans="2:5" ht="18" x14ac:dyDescent="0.25">
      <c r="B32" s="61"/>
      <c r="C32" s="63"/>
      <c r="D32" s="61"/>
      <c r="E32" s="61"/>
    </row>
    <row r="33" spans="4:5" ht="18" x14ac:dyDescent="0.25">
      <c r="D33" s="64"/>
      <c r="E33" s="65"/>
    </row>
    <row r="34" spans="4:5" ht="18" x14ac:dyDescent="0.25">
      <c r="D34" s="64"/>
      <c r="E34" s="65"/>
    </row>
  </sheetData>
  <mergeCells count="2">
    <mergeCell ref="A1:F1"/>
    <mergeCell ref="A2:F2"/>
  </mergeCells>
  <printOptions horizontalCentered="1"/>
  <pageMargins left="0.25" right="0.2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J15" sqref="J15"/>
    </sheetView>
  </sheetViews>
  <sheetFormatPr defaultRowHeight="12.75" x14ac:dyDescent="0.2"/>
  <cols>
    <col min="1" max="1" width="28.28515625" style="43" customWidth="1"/>
    <col min="2" max="2" width="12.28515625" style="43" bestFit="1" customWidth="1"/>
    <col min="3" max="5" width="14.140625" style="43" bestFit="1" customWidth="1"/>
    <col min="6" max="6" width="14.140625" style="43" customWidth="1"/>
    <col min="7" max="256" width="9.140625" style="43"/>
    <col min="257" max="257" width="28.28515625" style="43" customWidth="1"/>
    <col min="258" max="258" width="12.28515625" style="43" bestFit="1" customWidth="1"/>
    <col min="259" max="261" width="14.140625" style="43" bestFit="1" customWidth="1"/>
    <col min="262" max="262" width="14.140625" style="43" customWidth="1"/>
    <col min="263" max="512" width="9.140625" style="43"/>
    <col min="513" max="513" width="28.28515625" style="43" customWidth="1"/>
    <col min="514" max="514" width="12.28515625" style="43" bestFit="1" customWidth="1"/>
    <col min="515" max="517" width="14.140625" style="43" bestFit="1" customWidth="1"/>
    <col min="518" max="518" width="14.140625" style="43" customWidth="1"/>
    <col min="519" max="768" width="9.140625" style="43"/>
    <col min="769" max="769" width="28.28515625" style="43" customWidth="1"/>
    <col min="770" max="770" width="12.28515625" style="43" bestFit="1" customWidth="1"/>
    <col min="771" max="773" width="14.140625" style="43" bestFit="1" customWidth="1"/>
    <col min="774" max="774" width="14.140625" style="43" customWidth="1"/>
    <col min="775" max="1024" width="9.140625" style="43"/>
    <col min="1025" max="1025" width="28.28515625" style="43" customWidth="1"/>
    <col min="1026" max="1026" width="12.28515625" style="43" bestFit="1" customWidth="1"/>
    <col min="1027" max="1029" width="14.140625" style="43" bestFit="1" customWidth="1"/>
    <col min="1030" max="1030" width="14.140625" style="43" customWidth="1"/>
    <col min="1031" max="1280" width="9.140625" style="43"/>
    <col min="1281" max="1281" width="28.28515625" style="43" customWidth="1"/>
    <col min="1282" max="1282" width="12.28515625" style="43" bestFit="1" customWidth="1"/>
    <col min="1283" max="1285" width="14.140625" style="43" bestFit="1" customWidth="1"/>
    <col min="1286" max="1286" width="14.140625" style="43" customWidth="1"/>
    <col min="1287" max="1536" width="9.140625" style="43"/>
    <col min="1537" max="1537" width="28.28515625" style="43" customWidth="1"/>
    <col min="1538" max="1538" width="12.28515625" style="43" bestFit="1" customWidth="1"/>
    <col min="1539" max="1541" width="14.140625" style="43" bestFit="1" customWidth="1"/>
    <col min="1542" max="1542" width="14.140625" style="43" customWidth="1"/>
    <col min="1543" max="1792" width="9.140625" style="43"/>
    <col min="1793" max="1793" width="28.28515625" style="43" customWidth="1"/>
    <col min="1794" max="1794" width="12.28515625" style="43" bestFit="1" customWidth="1"/>
    <col min="1795" max="1797" width="14.140625" style="43" bestFit="1" customWidth="1"/>
    <col min="1798" max="1798" width="14.140625" style="43" customWidth="1"/>
    <col min="1799" max="2048" width="9.140625" style="43"/>
    <col min="2049" max="2049" width="28.28515625" style="43" customWidth="1"/>
    <col min="2050" max="2050" width="12.28515625" style="43" bestFit="1" customWidth="1"/>
    <col min="2051" max="2053" width="14.140625" style="43" bestFit="1" customWidth="1"/>
    <col min="2054" max="2054" width="14.140625" style="43" customWidth="1"/>
    <col min="2055" max="2304" width="9.140625" style="43"/>
    <col min="2305" max="2305" width="28.28515625" style="43" customWidth="1"/>
    <col min="2306" max="2306" width="12.28515625" style="43" bestFit="1" customWidth="1"/>
    <col min="2307" max="2309" width="14.140625" style="43" bestFit="1" customWidth="1"/>
    <col min="2310" max="2310" width="14.140625" style="43" customWidth="1"/>
    <col min="2311" max="2560" width="9.140625" style="43"/>
    <col min="2561" max="2561" width="28.28515625" style="43" customWidth="1"/>
    <col min="2562" max="2562" width="12.28515625" style="43" bestFit="1" customWidth="1"/>
    <col min="2563" max="2565" width="14.140625" style="43" bestFit="1" customWidth="1"/>
    <col min="2566" max="2566" width="14.140625" style="43" customWidth="1"/>
    <col min="2567" max="2816" width="9.140625" style="43"/>
    <col min="2817" max="2817" width="28.28515625" style="43" customWidth="1"/>
    <col min="2818" max="2818" width="12.28515625" style="43" bestFit="1" customWidth="1"/>
    <col min="2819" max="2821" width="14.140625" style="43" bestFit="1" customWidth="1"/>
    <col min="2822" max="2822" width="14.140625" style="43" customWidth="1"/>
    <col min="2823" max="3072" width="9.140625" style="43"/>
    <col min="3073" max="3073" width="28.28515625" style="43" customWidth="1"/>
    <col min="3074" max="3074" width="12.28515625" style="43" bestFit="1" customWidth="1"/>
    <col min="3075" max="3077" width="14.140625" style="43" bestFit="1" customWidth="1"/>
    <col min="3078" max="3078" width="14.140625" style="43" customWidth="1"/>
    <col min="3079" max="3328" width="9.140625" style="43"/>
    <col min="3329" max="3329" width="28.28515625" style="43" customWidth="1"/>
    <col min="3330" max="3330" width="12.28515625" style="43" bestFit="1" customWidth="1"/>
    <col min="3331" max="3333" width="14.140625" style="43" bestFit="1" customWidth="1"/>
    <col min="3334" max="3334" width="14.140625" style="43" customWidth="1"/>
    <col min="3335" max="3584" width="9.140625" style="43"/>
    <col min="3585" max="3585" width="28.28515625" style="43" customWidth="1"/>
    <col min="3586" max="3586" width="12.28515625" style="43" bestFit="1" customWidth="1"/>
    <col min="3587" max="3589" width="14.140625" style="43" bestFit="1" customWidth="1"/>
    <col min="3590" max="3590" width="14.140625" style="43" customWidth="1"/>
    <col min="3591" max="3840" width="9.140625" style="43"/>
    <col min="3841" max="3841" width="28.28515625" style="43" customWidth="1"/>
    <col min="3842" max="3842" width="12.28515625" style="43" bestFit="1" customWidth="1"/>
    <col min="3843" max="3845" width="14.140625" style="43" bestFit="1" customWidth="1"/>
    <col min="3846" max="3846" width="14.140625" style="43" customWidth="1"/>
    <col min="3847" max="4096" width="9.140625" style="43"/>
    <col min="4097" max="4097" width="28.28515625" style="43" customWidth="1"/>
    <col min="4098" max="4098" width="12.28515625" style="43" bestFit="1" customWidth="1"/>
    <col min="4099" max="4101" width="14.140625" style="43" bestFit="1" customWidth="1"/>
    <col min="4102" max="4102" width="14.140625" style="43" customWidth="1"/>
    <col min="4103" max="4352" width="9.140625" style="43"/>
    <col min="4353" max="4353" width="28.28515625" style="43" customWidth="1"/>
    <col min="4354" max="4354" width="12.28515625" style="43" bestFit="1" customWidth="1"/>
    <col min="4355" max="4357" width="14.140625" style="43" bestFit="1" customWidth="1"/>
    <col min="4358" max="4358" width="14.140625" style="43" customWidth="1"/>
    <col min="4359" max="4608" width="9.140625" style="43"/>
    <col min="4609" max="4609" width="28.28515625" style="43" customWidth="1"/>
    <col min="4610" max="4610" width="12.28515625" style="43" bestFit="1" customWidth="1"/>
    <col min="4611" max="4613" width="14.140625" style="43" bestFit="1" customWidth="1"/>
    <col min="4614" max="4614" width="14.140625" style="43" customWidth="1"/>
    <col min="4615" max="4864" width="9.140625" style="43"/>
    <col min="4865" max="4865" width="28.28515625" style="43" customWidth="1"/>
    <col min="4866" max="4866" width="12.28515625" style="43" bestFit="1" customWidth="1"/>
    <col min="4867" max="4869" width="14.140625" style="43" bestFit="1" customWidth="1"/>
    <col min="4870" max="4870" width="14.140625" style="43" customWidth="1"/>
    <col min="4871" max="5120" width="9.140625" style="43"/>
    <col min="5121" max="5121" width="28.28515625" style="43" customWidth="1"/>
    <col min="5122" max="5122" width="12.28515625" style="43" bestFit="1" customWidth="1"/>
    <col min="5123" max="5125" width="14.140625" style="43" bestFit="1" customWidth="1"/>
    <col min="5126" max="5126" width="14.140625" style="43" customWidth="1"/>
    <col min="5127" max="5376" width="9.140625" style="43"/>
    <col min="5377" max="5377" width="28.28515625" style="43" customWidth="1"/>
    <col min="5378" max="5378" width="12.28515625" style="43" bestFit="1" customWidth="1"/>
    <col min="5379" max="5381" width="14.140625" style="43" bestFit="1" customWidth="1"/>
    <col min="5382" max="5382" width="14.140625" style="43" customWidth="1"/>
    <col min="5383" max="5632" width="9.140625" style="43"/>
    <col min="5633" max="5633" width="28.28515625" style="43" customWidth="1"/>
    <col min="5634" max="5634" width="12.28515625" style="43" bestFit="1" customWidth="1"/>
    <col min="5635" max="5637" width="14.140625" style="43" bestFit="1" customWidth="1"/>
    <col min="5638" max="5638" width="14.140625" style="43" customWidth="1"/>
    <col min="5639" max="5888" width="9.140625" style="43"/>
    <col min="5889" max="5889" width="28.28515625" style="43" customWidth="1"/>
    <col min="5890" max="5890" width="12.28515625" style="43" bestFit="1" customWidth="1"/>
    <col min="5891" max="5893" width="14.140625" style="43" bestFit="1" customWidth="1"/>
    <col min="5894" max="5894" width="14.140625" style="43" customWidth="1"/>
    <col min="5895" max="6144" width="9.140625" style="43"/>
    <col min="6145" max="6145" width="28.28515625" style="43" customWidth="1"/>
    <col min="6146" max="6146" width="12.28515625" style="43" bestFit="1" customWidth="1"/>
    <col min="6147" max="6149" width="14.140625" style="43" bestFit="1" customWidth="1"/>
    <col min="6150" max="6150" width="14.140625" style="43" customWidth="1"/>
    <col min="6151" max="6400" width="9.140625" style="43"/>
    <col min="6401" max="6401" width="28.28515625" style="43" customWidth="1"/>
    <col min="6402" max="6402" width="12.28515625" style="43" bestFit="1" customWidth="1"/>
    <col min="6403" max="6405" width="14.140625" style="43" bestFit="1" customWidth="1"/>
    <col min="6406" max="6406" width="14.140625" style="43" customWidth="1"/>
    <col min="6407" max="6656" width="9.140625" style="43"/>
    <col min="6657" max="6657" width="28.28515625" style="43" customWidth="1"/>
    <col min="6658" max="6658" width="12.28515625" style="43" bestFit="1" customWidth="1"/>
    <col min="6659" max="6661" width="14.140625" style="43" bestFit="1" customWidth="1"/>
    <col min="6662" max="6662" width="14.140625" style="43" customWidth="1"/>
    <col min="6663" max="6912" width="9.140625" style="43"/>
    <col min="6913" max="6913" width="28.28515625" style="43" customWidth="1"/>
    <col min="6914" max="6914" width="12.28515625" style="43" bestFit="1" customWidth="1"/>
    <col min="6915" max="6917" width="14.140625" style="43" bestFit="1" customWidth="1"/>
    <col min="6918" max="6918" width="14.140625" style="43" customWidth="1"/>
    <col min="6919" max="7168" width="9.140625" style="43"/>
    <col min="7169" max="7169" width="28.28515625" style="43" customWidth="1"/>
    <col min="7170" max="7170" width="12.28515625" style="43" bestFit="1" customWidth="1"/>
    <col min="7171" max="7173" width="14.140625" style="43" bestFit="1" customWidth="1"/>
    <col min="7174" max="7174" width="14.140625" style="43" customWidth="1"/>
    <col min="7175" max="7424" width="9.140625" style="43"/>
    <col min="7425" max="7425" width="28.28515625" style="43" customWidth="1"/>
    <col min="7426" max="7426" width="12.28515625" style="43" bestFit="1" customWidth="1"/>
    <col min="7427" max="7429" width="14.140625" style="43" bestFit="1" customWidth="1"/>
    <col min="7430" max="7430" width="14.140625" style="43" customWidth="1"/>
    <col min="7431" max="7680" width="9.140625" style="43"/>
    <col min="7681" max="7681" width="28.28515625" style="43" customWidth="1"/>
    <col min="7682" max="7682" width="12.28515625" style="43" bestFit="1" customWidth="1"/>
    <col min="7683" max="7685" width="14.140625" style="43" bestFit="1" customWidth="1"/>
    <col min="7686" max="7686" width="14.140625" style="43" customWidth="1"/>
    <col min="7687" max="7936" width="9.140625" style="43"/>
    <col min="7937" max="7937" width="28.28515625" style="43" customWidth="1"/>
    <col min="7938" max="7938" width="12.28515625" style="43" bestFit="1" customWidth="1"/>
    <col min="7939" max="7941" width="14.140625" style="43" bestFit="1" customWidth="1"/>
    <col min="7942" max="7942" width="14.140625" style="43" customWidth="1"/>
    <col min="7943" max="8192" width="9.140625" style="43"/>
    <col min="8193" max="8193" width="28.28515625" style="43" customWidth="1"/>
    <col min="8194" max="8194" width="12.28515625" style="43" bestFit="1" customWidth="1"/>
    <col min="8195" max="8197" width="14.140625" style="43" bestFit="1" customWidth="1"/>
    <col min="8198" max="8198" width="14.140625" style="43" customWidth="1"/>
    <col min="8199" max="8448" width="9.140625" style="43"/>
    <col min="8449" max="8449" width="28.28515625" style="43" customWidth="1"/>
    <col min="8450" max="8450" width="12.28515625" style="43" bestFit="1" customWidth="1"/>
    <col min="8451" max="8453" width="14.140625" style="43" bestFit="1" customWidth="1"/>
    <col min="8454" max="8454" width="14.140625" style="43" customWidth="1"/>
    <col min="8455" max="8704" width="9.140625" style="43"/>
    <col min="8705" max="8705" width="28.28515625" style="43" customWidth="1"/>
    <col min="8706" max="8706" width="12.28515625" style="43" bestFit="1" customWidth="1"/>
    <col min="8707" max="8709" width="14.140625" style="43" bestFit="1" customWidth="1"/>
    <col min="8710" max="8710" width="14.140625" style="43" customWidth="1"/>
    <col min="8711" max="8960" width="9.140625" style="43"/>
    <col min="8961" max="8961" width="28.28515625" style="43" customWidth="1"/>
    <col min="8962" max="8962" width="12.28515625" style="43" bestFit="1" customWidth="1"/>
    <col min="8963" max="8965" width="14.140625" style="43" bestFit="1" customWidth="1"/>
    <col min="8966" max="8966" width="14.140625" style="43" customWidth="1"/>
    <col min="8967" max="9216" width="9.140625" style="43"/>
    <col min="9217" max="9217" width="28.28515625" style="43" customWidth="1"/>
    <col min="9218" max="9218" width="12.28515625" style="43" bestFit="1" customWidth="1"/>
    <col min="9219" max="9221" width="14.140625" style="43" bestFit="1" customWidth="1"/>
    <col min="9222" max="9222" width="14.140625" style="43" customWidth="1"/>
    <col min="9223" max="9472" width="9.140625" style="43"/>
    <col min="9473" max="9473" width="28.28515625" style="43" customWidth="1"/>
    <col min="9474" max="9474" width="12.28515625" style="43" bestFit="1" customWidth="1"/>
    <col min="9475" max="9477" width="14.140625" style="43" bestFit="1" customWidth="1"/>
    <col min="9478" max="9478" width="14.140625" style="43" customWidth="1"/>
    <col min="9479" max="9728" width="9.140625" style="43"/>
    <col min="9729" max="9729" width="28.28515625" style="43" customWidth="1"/>
    <col min="9730" max="9730" width="12.28515625" style="43" bestFit="1" customWidth="1"/>
    <col min="9731" max="9733" width="14.140625" style="43" bestFit="1" customWidth="1"/>
    <col min="9734" max="9734" width="14.140625" style="43" customWidth="1"/>
    <col min="9735" max="9984" width="9.140625" style="43"/>
    <col min="9985" max="9985" width="28.28515625" style="43" customWidth="1"/>
    <col min="9986" max="9986" width="12.28515625" style="43" bestFit="1" customWidth="1"/>
    <col min="9987" max="9989" width="14.140625" style="43" bestFit="1" customWidth="1"/>
    <col min="9990" max="9990" width="14.140625" style="43" customWidth="1"/>
    <col min="9991" max="10240" width="9.140625" style="43"/>
    <col min="10241" max="10241" width="28.28515625" style="43" customWidth="1"/>
    <col min="10242" max="10242" width="12.28515625" style="43" bestFit="1" customWidth="1"/>
    <col min="10243" max="10245" width="14.140625" style="43" bestFit="1" customWidth="1"/>
    <col min="10246" max="10246" width="14.140625" style="43" customWidth="1"/>
    <col min="10247" max="10496" width="9.140625" style="43"/>
    <col min="10497" max="10497" width="28.28515625" style="43" customWidth="1"/>
    <col min="10498" max="10498" width="12.28515625" style="43" bestFit="1" customWidth="1"/>
    <col min="10499" max="10501" width="14.140625" style="43" bestFit="1" customWidth="1"/>
    <col min="10502" max="10502" width="14.140625" style="43" customWidth="1"/>
    <col min="10503" max="10752" width="9.140625" style="43"/>
    <col min="10753" max="10753" width="28.28515625" style="43" customWidth="1"/>
    <col min="10754" max="10754" width="12.28515625" style="43" bestFit="1" customWidth="1"/>
    <col min="10755" max="10757" width="14.140625" style="43" bestFit="1" customWidth="1"/>
    <col min="10758" max="10758" width="14.140625" style="43" customWidth="1"/>
    <col min="10759" max="11008" width="9.140625" style="43"/>
    <col min="11009" max="11009" width="28.28515625" style="43" customWidth="1"/>
    <col min="11010" max="11010" width="12.28515625" style="43" bestFit="1" customWidth="1"/>
    <col min="11011" max="11013" width="14.140625" style="43" bestFit="1" customWidth="1"/>
    <col min="11014" max="11014" width="14.140625" style="43" customWidth="1"/>
    <col min="11015" max="11264" width="9.140625" style="43"/>
    <col min="11265" max="11265" width="28.28515625" style="43" customWidth="1"/>
    <col min="11266" max="11266" width="12.28515625" style="43" bestFit="1" customWidth="1"/>
    <col min="11267" max="11269" width="14.140625" style="43" bestFit="1" customWidth="1"/>
    <col min="11270" max="11270" width="14.140625" style="43" customWidth="1"/>
    <col min="11271" max="11520" width="9.140625" style="43"/>
    <col min="11521" max="11521" width="28.28515625" style="43" customWidth="1"/>
    <col min="11522" max="11522" width="12.28515625" style="43" bestFit="1" customWidth="1"/>
    <col min="11523" max="11525" width="14.140625" style="43" bestFit="1" customWidth="1"/>
    <col min="11526" max="11526" width="14.140625" style="43" customWidth="1"/>
    <col min="11527" max="11776" width="9.140625" style="43"/>
    <col min="11777" max="11777" width="28.28515625" style="43" customWidth="1"/>
    <col min="11778" max="11778" width="12.28515625" style="43" bestFit="1" customWidth="1"/>
    <col min="11779" max="11781" width="14.140625" style="43" bestFit="1" customWidth="1"/>
    <col min="11782" max="11782" width="14.140625" style="43" customWidth="1"/>
    <col min="11783" max="12032" width="9.140625" style="43"/>
    <col min="12033" max="12033" width="28.28515625" style="43" customWidth="1"/>
    <col min="12034" max="12034" width="12.28515625" style="43" bestFit="1" customWidth="1"/>
    <col min="12035" max="12037" width="14.140625" style="43" bestFit="1" customWidth="1"/>
    <col min="12038" max="12038" width="14.140625" style="43" customWidth="1"/>
    <col min="12039" max="12288" width="9.140625" style="43"/>
    <col min="12289" max="12289" width="28.28515625" style="43" customWidth="1"/>
    <col min="12290" max="12290" width="12.28515625" style="43" bestFit="1" customWidth="1"/>
    <col min="12291" max="12293" width="14.140625" style="43" bestFit="1" customWidth="1"/>
    <col min="12294" max="12294" width="14.140625" style="43" customWidth="1"/>
    <col min="12295" max="12544" width="9.140625" style="43"/>
    <col min="12545" max="12545" width="28.28515625" style="43" customWidth="1"/>
    <col min="12546" max="12546" width="12.28515625" style="43" bestFit="1" customWidth="1"/>
    <col min="12547" max="12549" width="14.140625" style="43" bestFit="1" customWidth="1"/>
    <col min="12550" max="12550" width="14.140625" style="43" customWidth="1"/>
    <col min="12551" max="12800" width="9.140625" style="43"/>
    <col min="12801" max="12801" width="28.28515625" style="43" customWidth="1"/>
    <col min="12802" max="12802" width="12.28515625" style="43" bestFit="1" customWidth="1"/>
    <col min="12803" max="12805" width="14.140625" style="43" bestFit="1" customWidth="1"/>
    <col min="12806" max="12806" width="14.140625" style="43" customWidth="1"/>
    <col min="12807" max="13056" width="9.140625" style="43"/>
    <col min="13057" max="13057" width="28.28515625" style="43" customWidth="1"/>
    <col min="13058" max="13058" width="12.28515625" style="43" bestFit="1" customWidth="1"/>
    <col min="13059" max="13061" width="14.140625" style="43" bestFit="1" customWidth="1"/>
    <col min="13062" max="13062" width="14.140625" style="43" customWidth="1"/>
    <col min="13063" max="13312" width="9.140625" style="43"/>
    <col min="13313" max="13313" width="28.28515625" style="43" customWidth="1"/>
    <col min="13314" max="13314" width="12.28515625" style="43" bestFit="1" customWidth="1"/>
    <col min="13315" max="13317" width="14.140625" style="43" bestFit="1" customWidth="1"/>
    <col min="13318" max="13318" width="14.140625" style="43" customWidth="1"/>
    <col min="13319" max="13568" width="9.140625" style="43"/>
    <col min="13569" max="13569" width="28.28515625" style="43" customWidth="1"/>
    <col min="13570" max="13570" width="12.28515625" style="43" bestFit="1" customWidth="1"/>
    <col min="13571" max="13573" width="14.140625" style="43" bestFit="1" customWidth="1"/>
    <col min="13574" max="13574" width="14.140625" style="43" customWidth="1"/>
    <col min="13575" max="13824" width="9.140625" style="43"/>
    <col min="13825" max="13825" width="28.28515625" style="43" customWidth="1"/>
    <col min="13826" max="13826" width="12.28515625" style="43" bestFit="1" customWidth="1"/>
    <col min="13827" max="13829" width="14.140625" style="43" bestFit="1" customWidth="1"/>
    <col min="13830" max="13830" width="14.140625" style="43" customWidth="1"/>
    <col min="13831" max="14080" width="9.140625" style="43"/>
    <col min="14081" max="14081" width="28.28515625" style="43" customWidth="1"/>
    <col min="14082" max="14082" width="12.28515625" style="43" bestFit="1" customWidth="1"/>
    <col min="14083" max="14085" width="14.140625" style="43" bestFit="1" customWidth="1"/>
    <col min="14086" max="14086" width="14.140625" style="43" customWidth="1"/>
    <col min="14087" max="14336" width="9.140625" style="43"/>
    <col min="14337" max="14337" width="28.28515625" style="43" customWidth="1"/>
    <col min="14338" max="14338" width="12.28515625" style="43" bestFit="1" customWidth="1"/>
    <col min="14339" max="14341" width="14.140625" style="43" bestFit="1" customWidth="1"/>
    <col min="14342" max="14342" width="14.140625" style="43" customWidth="1"/>
    <col min="14343" max="14592" width="9.140625" style="43"/>
    <col min="14593" max="14593" width="28.28515625" style="43" customWidth="1"/>
    <col min="14594" max="14594" width="12.28515625" style="43" bestFit="1" customWidth="1"/>
    <col min="14595" max="14597" width="14.140625" style="43" bestFit="1" customWidth="1"/>
    <col min="14598" max="14598" width="14.140625" style="43" customWidth="1"/>
    <col min="14599" max="14848" width="9.140625" style="43"/>
    <col min="14849" max="14849" width="28.28515625" style="43" customWidth="1"/>
    <col min="14850" max="14850" width="12.28515625" style="43" bestFit="1" customWidth="1"/>
    <col min="14851" max="14853" width="14.140625" style="43" bestFit="1" customWidth="1"/>
    <col min="14854" max="14854" width="14.140625" style="43" customWidth="1"/>
    <col min="14855" max="15104" width="9.140625" style="43"/>
    <col min="15105" max="15105" width="28.28515625" style="43" customWidth="1"/>
    <col min="15106" max="15106" width="12.28515625" style="43" bestFit="1" customWidth="1"/>
    <col min="15107" max="15109" width="14.140625" style="43" bestFit="1" customWidth="1"/>
    <col min="15110" max="15110" width="14.140625" style="43" customWidth="1"/>
    <col min="15111" max="15360" width="9.140625" style="43"/>
    <col min="15361" max="15361" width="28.28515625" style="43" customWidth="1"/>
    <col min="15362" max="15362" width="12.28515625" style="43" bestFit="1" customWidth="1"/>
    <col min="15363" max="15365" width="14.140625" style="43" bestFit="1" customWidth="1"/>
    <col min="15366" max="15366" width="14.140625" style="43" customWidth="1"/>
    <col min="15367" max="15616" width="9.140625" style="43"/>
    <col min="15617" max="15617" width="28.28515625" style="43" customWidth="1"/>
    <col min="15618" max="15618" width="12.28515625" style="43" bestFit="1" customWidth="1"/>
    <col min="15619" max="15621" width="14.140625" style="43" bestFit="1" customWidth="1"/>
    <col min="15622" max="15622" width="14.140625" style="43" customWidth="1"/>
    <col min="15623" max="15872" width="9.140625" style="43"/>
    <col min="15873" max="15873" width="28.28515625" style="43" customWidth="1"/>
    <col min="15874" max="15874" width="12.28515625" style="43" bestFit="1" customWidth="1"/>
    <col min="15875" max="15877" width="14.140625" style="43" bestFit="1" customWidth="1"/>
    <col min="15878" max="15878" width="14.140625" style="43" customWidth="1"/>
    <col min="15879" max="16128" width="9.140625" style="43"/>
    <col min="16129" max="16129" width="28.28515625" style="43" customWidth="1"/>
    <col min="16130" max="16130" width="12.28515625" style="43" bestFit="1" customWidth="1"/>
    <col min="16131" max="16133" width="14.140625" style="43" bestFit="1" customWidth="1"/>
    <col min="16134" max="16134" width="14.140625" style="43" customWidth="1"/>
    <col min="16135" max="16384" width="9.140625" style="43"/>
  </cols>
  <sheetData>
    <row r="1" spans="1:3" x14ac:dyDescent="0.2">
      <c r="B1" s="66"/>
    </row>
    <row r="4" spans="1:3" ht="18" x14ac:dyDescent="0.25">
      <c r="A4" s="67" t="s">
        <v>121</v>
      </c>
      <c r="B4" s="66"/>
    </row>
    <row r="5" spans="1:3" x14ac:dyDescent="0.2">
      <c r="A5" s="43" t="s">
        <v>122</v>
      </c>
      <c r="B5" s="66"/>
    </row>
    <row r="6" spans="1:3" x14ac:dyDescent="0.2">
      <c r="B6" s="66"/>
    </row>
    <row r="7" spans="1:3" x14ac:dyDescent="0.2">
      <c r="B7" s="66"/>
    </row>
    <row r="8" spans="1:3" x14ac:dyDescent="0.2">
      <c r="B8" s="68" t="s">
        <v>2</v>
      </c>
      <c r="C8" s="69" t="s">
        <v>3</v>
      </c>
    </row>
    <row r="9" spans="1:3" x14ac:dyDescent="0.2">
      <c r="B9" s="68" t="s">
        <v>4</v>
      </c>
      <c r="C9" s="69" t="s">
        <v>5</v>
      </c>
    </row>
    <row r="10" spans="1:3" x14ac:dyDescent="0.2">
      <c r="A10" s="52" t="s">
        <v>19</v>
      </c>
      <c r="B10" s="70" t="s">
        <v>20</v>
      </c>
      <c r="C10" s="71" t="s">
        <v>20</v>
      </c>
    </row>
    <row r="11" spans="1:3" x14ac:dyDescent="0.2">
      <c r="B11" s="66"/>
    </row>
    <row r="12" spans="1:3" ht="15" x14ac:dyDescent="0.25">
      <c r="A12" s="43" t="s">
        <v>21</v>
      </c>
      <c r="B12" s="72">
        <v>0.45</v>
      </c>
      <c r="C12" s="72">
        <f>B12</f>
        <v>0.45</v>
      </c>
    </row>
    <row r="13" spans="1:3" ht="15" x14ac:dyDescent="0.35">
      <c r="A13" s="43" t="s">
        <v>26</v>
      </c>
      <c r="B13" s="73">
        <v>1.08</v>
      </c>
      <c r="C13" s="74">
        <f>B13</f>
        <v>1.08</v>
      </c>
    </row>
    <row r="14" spans="1:3" x14ac:dyDescent="0.2">
      <c r="A14" s="52" t="s">
        <v>27</v>
      </c>
      <c r="B14" s="75">
        <f>SUM(B12:B13)</f>
        <v>1.53</v>
      </c>
      <c r="C14" s="75">
        <f>SUM(C12:C13)</f>
        <v>1.53</v>
      </c>
    </row>
    <row r="15" spans="1:3" x14ac:dyDescent="0.2">
      <c r="B15" s="66"/>
    </row>
    <row r="16" spans="1:3" x14ac:dyDescent="0.2">
      <c r="B16" s="66"/>
    </row>
    <row r="17" spans="1:6" x14ac:dyDescent="0.2">
      <c r="B17" s="68"/>
      <c r="C17" s="69"/>
      <c r="D17" s="69"/>
      <c r="E17" s="69"/>
      <c r="F17" s="69"/>
    </row>
    <row r="18" spans="1:6" x14ac:dyDescent="0.2">
      <c r="B18" s="68" t="s">
        <v>32</v>
      </c>
      <c r="C18" s="69" t="s">
        <v>33</v>
      </c>
      <c r="E18" s="69" t="s">
        <v>3</v>
      </c>
      <c r="F18" s="69"/>
    </row>
    <row r="19" spans="1:6" x14ac:dyDescent="0.2">
      <c r="B19" s="68" t="s">
        <v>37</v>
      </c>
      <c r="C19" s="69" t="s">
        <v>38</v>
      </c>
      <c r="D19" s="69" t="s">
        <v>38</v>
      </c>
      <c r="E19" s="69" t="s">
        <v>5</v>
      </c>
      <c r="F19" s="69"/>
    </row>
    <row r="20" spans="1:6" x14ac:dyDescent="0.2">
      <c r="A20" s="71" t="s">
        <v>39</v>
      </c>
      <c r="B20" s="70" t="s">
        <v>42</v>
      </c>
      <c r="C20" s="71" t="s">
        <v>43</v>
      </c>
      <c r="D20" s="71" t="s">
        <v>43</v>
      </c>
      <c r="E20" s="71" t="s">
        <v>43</v>
      </c>
      <c r="F20" s="71"/>
    </row>
    <row r="21" spans="1:6" x14ac:dyDescent="0.2">
      <c r="B21" s="66"/>
    </row>
    <row r="22" spans="1:6" x14ac:dyDescent="0.2">
      <c r="A22" s="43" t="s">
        <v>123</v>
      </c>
      <c r="B22" s="76">
        <v>81.430257082199901</v>
      </c>
      <c r="C22" s="77">
        <f>ROUND((($B$14*B22)/100),2)</f>
        <v>1.25</v>
      </c>
      <c r="D22" s="77">
        <f>IF(B14-C32=0,C22,C22+(B14-C32))</f>
        <v>1.26</v>
      </c>
      <c r="E22" s="77">
        <f>D22</f>
        <v>1.26</v>
      </c>
      <c r="F22" s="77"/>
    </row>
    <row r="23" spans="1:6" x14ac:dyDescent="0.2">
      <c r="A23" s="43" t="s">
        <v>124</v>
      </c>
      <c r="B23" s="76">
        <v>0.28935344273325175</v>
      </c>
      <c r="C23" s="77">
        <f t="shared" ref="C23:C31" si="0">ROUND((($B$14*B23)/100),2)</f>
        <v>0</v>
      </c>
      <c r="D23" s="77">
        <f>C23</f>
        <v>0</v>
      </c>
      <c r="E23" s="77">
        <f t="shared" ref="E23:E32" si="1">D23</f>
        <v>0</v>
      </c>
      <c r="F23" s="77"/>
    </row>
    <row r="24" spans="1:6" x14ac:dyDescent="0.2">
      <c r="A24" s="43" t="s">
        <v>125</v>
      </c>
      <c r="B24" s="76">
        <v>0.62821548949994266</v>
      </c>
      <c r="C24" s="77">
        <f t="shared" si="0"/>
        <v>0.01</v>
      </c>
      <c r="D24" s="77">
        <f t="shared" ref="D24:D31" si="2">C24</f>
        <v>0.01</v>
      </c>
      <c r="E24" s="77">
        <f t="shared" si="1"/>
        <v>0.01</v>
      </c>
      <c r="F24" s="77"/>
    </row>
    <row r="25" spans="1:6" x14ac:dyDescent="0.2">
      <c r="A25" s="43" t="s">
        <v>126</v>
      </c>
      <c r="B25" s="76">
        <v>0.65837437803218801</v>
      </c>
      <c r="C25" s="77">
        <f t="shared" si="0"/>
        <v>0.01</v>
      </c>
      <c r="D25" s="77">
        <f t="shared" si="2"/>
        <v>0.01</v>
      </c>
      <c r="E25" s="77">
        <f t="shared" si="1"/>
        <v>0.01</v>
      </c>
      <c r="F25" s="77"/>
    </row>
    <row r="26" spans="1:6" x14ac:dyDescent="0.2">
      <c r="A26" s="43" t="s">
        <v>127</v>
      </c>
      <c r="B26" s="76">
        <v>1.9299098412972386E-2</v>
      </c>
      <c r="C26" s="77">
        <f t="shared" si="0"/>
        <v>0</v>
      </c>
      <c r="D26" s="77">
        <f t="shared" si="2"/>
        <v>0</v>
      </c>
      <c r="E26" s="77">
        <f t="shared" si="1"/>
        <v>0</v>
      </c>
      <c r="F26" s="77"/>
    </row>
    <row r="27" spans="1:6" x14ac:dyDescent="0.2">
      <c r="A27" s="43" t="s">
        <v>128</v>
      </c>
      <c r="B27" s="76">
        <v>10.643116423679798</v>
      </c>
      <c r="C27" s="77">
        <f t="shared" si="0"/>
        <v>0.16</v>
      </c>
      <c r="D27" s="77">
        <f t="shared" si="2"/>
        <v>0.16</v>
      </c>
      <c r="E27" s="77">
        <f t="shared" si="1"/>
        <v>0.16</v>
      </c>
      <c r="F27" s="77"/>
    </row>
    <row r="28" spans="1:6" x14ac:dyDescent="0.2">
      <c r="A28" s="43" t="s">
        <v>129</v>
      </c>
      <c r="B28" s="76">
        <v>2.0223885180348211</v>
      </c>
      <c r="C28" s="77">
        <f t="shared" si="0"/>
        <v>0.03</v>
      </c>
      <c r="D28" s="77">
        <f t="shared" si="2"/>
        <v>0.03</v>
      </c>
      <c r="E28" s="77">
        <f t="shared" si="1"/>
        <v>0.03</v>
      </c>
      <c r="F28" s="77"/>
    </row>
    <row r="29" spans="1:6" x14ac:dyDescent="0.2">
      <c r="A29" s="43" t="s">
        <v>130</v>
      </c>
      <c r="B29" s="76">
        <v>1.8965558447063904</v>
      </c>
      <c r="C29" s="77">
        <f t="shared" si="0"/>
        <v>0.03</v>
      </c>
      <c r="D29" s="77">
        <f t="shared" si="2"/>
        <v>0.03</v>
      </c>
      <c r="E29" s="77">
        <f t="shared" si="1"/>
        <v>0.03</v>
      </c>
      <c r="F29" s="77"/>
    </row>
    <row r="30" spans="1:6" x14ac:dyDescent="0.2">
      <c r="A30" s="43" t="s">
        <v>131</v>
      </c>
      <c r="B30" s="76">
        <v>0.85891816752503636</v>
      </c>
      <c r="C30" s="77">
        <f t="shared" si="0"/>
        <v>0.01</v>
      </c>
      <c r="D30" s="77">
        <f t="shared" si="2"/>
        <v>0.01</v>
      </c>
      <c r="E30" s="77">
        <f t="shared" si="1"/>
        <v>0.01</v>
      </c>
      <c r="F30" s="77"/>
    </row>
    <row r="31" spans="1:6" ht="15" x14ac:dyDescent="0.35">
      <c r="A31" s="43" t="s">
        <v>132</v>
      </c>
      <c r="B31" s="78">
        <v>1.5535215551757182</v>
      </c>
      <c r="C31" s="79">
        <f t="shared" si="0"/>
        <v>0.02</v>
      </c>
      <c r="D31" s="79">
        <f t="shared" si="2"/>
        <v>0.02</v>
      </c>
      <c r="E31" s="79">
        <f t="shared" si="1"/>
        <v>0.02</v>
      </c>
      <c r="F31" s="79"/>
    </row>
    <row r="32" spans="1:6" x14ac:dyDescent="0.2">
      <c r="A32" s="44" t="s">
        <v>133</v>
      </c>
      <c r="B32" s="76">
        <f>SUM(B22:B31)</f>
        <v>100.00000000000001</v>
      </c>
      <c r="C32" s="77">
        <f>SUM(C22:C31)</f>
        <v>1.52</v>
      </c>
      <c r="D32" s="80">
        <f>SUM(D22:D31)</f>
        <v>1.53</v>
      </c>
      <c r="E32" s="80">
        <f t="shared" si="1"/>
        <v>1.53</v>
      </c>
      <c r="F32" s="80"/>
    </row>
    <row r="33" spans="1:3" x14ac:dyDescent="0.2">
      <c r="B33" s="66"/>
    </row>
    <row r="34" spans="1:3" x14ac:dyDescent="0.2">
      <c r="B34" s="66"/>
    </row>
    <row r="36" spans="1:3" x14ac:dyDescent="0.2">
      <c r="B36" s="66"/>
    </row>
    <row r="37" spans="1:3" x14ac:dyDescent="0.2">
      <c r="B37" s="66"/>
    </row>
    <row r="40" spans="1:3" ht="18" x14ac:dyDescent="0.25">
      <c r="A40" s="67" t="s">
        <v>134</v>
      </c>
    </row>
    <row r="41" spans="1:3" x14ac:dyDescent="0.2">
      <c r="A41" s="43" t="s">
        <v>135</v>
      </c>
    </row>
    <row r="43" spans="1:3" x14ac:dyDescent="0.2">
      <c r="B43" s="68" t="s">
        <v>2</v>
      </c>
      <c r="C43" s="69" t="s">
        <v>3</v>
      </c>
    </row>
    <row r="44" spans="1:3" x14ac:dyDescent="0.2">
      <c r="B44" s="68" t="s">
        <v>4</v>
      </c>
      <c r="C44" s="69" t="s">
        <v>5</v>
      </c>
    </row>
    <row r="45" spans="1:3" x14ac:dyDescent="0.2">
      <c r="A45" s="52" t="s">
        <v>19</v>
      </c>
      <c r="B45" s="70" t="s">
        <v>20</v>
      </c>
      <c r="C45" s="71" t="s">
        <v>20</v>
      </c>
    </row>
    <row r="46" spans="1:3" x14ac:dyDescent="0.2">
      <c r="B46" s="66"/>
    </row>
    <row r="47" spans="1:3" ht="15" x14ac:dyDescent="0.25">
      <c r="A47" s="43" t="s">
        <v>21</v>
      </c>
      <c r="B47" s="72">
        <v>50.71</v>
      </c>
      <c r="C47" s="72">
        <f>B47</f>
        <v>50.71</v>
      </c>
    </row>
    <row r="48" spans="1:3" ht="15" x14ac:dyDescent="0.35">
      <c r="A48" s="43" t="s">
        <v>26</v>
      </c>
      <c r="B48" s="73">
        <v>4.09</v>
      </c>
      <c r="C48" s="73">
        <f>B48</f>
        <v>4.09</v>
      </c>
    </row>
    <row r="49" spans="1:6" x14ac:dyDescent="0.2">
      <c r="A49" s="52" t="s">
        <v>27</v>
      </c>
      <c r="B49" s="75">
        <f>SUM(B47:B48)</f>
        <v>54.8</v>
      </c>
      <c r="C49" s="75">
        <f>B49</f>
        <v>54.8</v>
      </c>
    </row>
    <row r="50" spans="1:6" x14ac:dyDescent="0.2">
      <c r="B50" s="66"/>
    </row>
    <row r="51" spans="1:6" x14ac:dyDescent="0.2">
      <c r="B51" s="66"/>
    </row>
    <row r="53" spans="1:6" x14ac:dyDescent="0.2">
      <c r="B53" s="68" t="s">
        <v>32</v>
      </c>
      <c r="C53" s="69" t="s">
        <v>33</v>
      </c>
      <c r="E53" s="69" t="s">
        <v>3</v>
      </c>
      <c r="F53" s="69"/>
    </row>
    <row r="54" spans="1:6" x14ac:dyDescent="0.2">
      <c r="B54" s="68" t="s">
        <v>37</v>
      </c>
      <c r="C54" s="69" t="s">
        <v>38</v>
      </c>
      <c r="D54" s="69" t="s">
        <v>38</v>
      </c>
      <c r="E54" s="69" t="s">
        <v>5</v>
      </c>
      <c r="F54" s="69"/>
    </row>
    <row r="55" spans="1:6" x14ac:dyDescent="0.2">
      <c r="B55" s="70" t="s">
        <v>42</v>
      </c>
      <c r="C55" s="71" t="s">
        <v>43</v>
      </c>
      <c r="D55" s="71" t="s">
        <v>43</v>
      </c>
      <c r="E55" s="71" t="s">
        <v>43</v>
      </c>
      <c r="F55" s="71"/>
    </row>
    <row r="56" spans="1:6" x14ac:dyDescent="0.2">
      <c r="B56" s="66"/>
    </row>
    <row r="57" spans="1:6" x14ac:dyDescent="0.2">
      <c r="A57" s="81" t="s">
        <v>136</v>
      </c>
      <c r="B57" s="76">
        <v>95.523700000000005</v>
      </c>
      <c r="C57" s="77">
        <f>ROUND((($B$49*B57)/100),2)</f>
        <v>52.35</v>
      </c>
      <c r="D57" s="77">
        <f>IF(B49-C60=0,C57,C57+(B49-C60))</f>
        <v>52.349999999999994</v>
      </c>
      <c r="E57" s="77">
        <f>D57</f>
        <v>52.349999999999994</v>
      </c>
      <c r="F57" s="77"/>
    </row>
    <row r="58" spans="1:6" x14ac:dyDescent="0.2">
      <c r="A58" s="81" t="s">
        <v>137</v>
      </c>
      <c r="B58" s="76">
        <v>2.3934000000000002</v>
      </c>
      <c r="C58" s="77">
        <f>ROUND((($B$49*B58)/100),2)</f>
        <v>1.31</v>
      </c>
      <c r="D58" s="77">
        <f>C58</f>
        <v>1.31</v>
      </c>
      <c r="E58" s="77">
        <f>D58</f>
        <v>1.31</v>
      </c>
      <c r="F58" s="77"/>
    </row>
    <row r="59" spans="1:6" ht="15" x14ac:dyDescent="0.35">
      <c r="A59" s="81" t="s">
        <v>138</v>
      </c>
      <c r="B59" s="78">
        <v>2.0829</v>
      </c>
      <c r="C59" s="79">
        <f>ROUND((($B$49*B59)/100),2)</f>
        <v>1.1399999999999999</v>
      </c>
      <c r="D59" s="79">
        <f>C59</f>
        <v>1.1399999999999999</v>
      </c>
      <c r="E59" s="79">
        <f>D59</f>
        <v>1.1399999999999999</v>
      </c>
      <c r="F59" s="79"/>
    </row>
    <row r="60" spans="1:6" x14ac:dyDescent="0.2">
      <c r="A60" s="44" t="s">
        <v>139</v>
      </c>
      <c r="B60" s="76">
        <f>SUM(B57:B59)</f>
        <v>100</v>
      </c>
      <c r="C60" s="77">
        <f>SUM(C57:C59)</f>
        <v>54.800000000000004</v>
      </c>
      <c r="D60" s="75">
        <f>SUM(D57:D59)</f>
        <v>54.8</v>
      </c>
      <c r="E60" s="75">
        <f>SUM(E57:E59)</f>
        <v>54.8</v>
      </c>
      <c r="F60" s="75"/>
    </row>
  </sheetData>
  <pageMargins left="0.75" right="0.75" top="1" bottom="1" header="0.5" footer="0.5"/>
  <pageSetup orientation="portrait" r:id="rId1"/>
  <headerFooter alignWithMargins="0">
    <oddHeader xml:space="preserve">&amp;CDISTRIBUTION OF SPECIAL TAX REVENUE
LOCAL GOVERNMENT TAX ACT OF 1991
FISCAL YEAR 2000-01
</oddHeader>
  </headerFooter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V36" sqref="V36"/>
    </sheetView>
  </sheetViews>
  <sheetFormatPr defaultRowHeight="12.75" x14ac:dyDescent="0.2"/>
  <cols>
    <col min="1" max="1" width="40.140625" style="43" bestFit="1" customWidth="1"/>
    <col min="2" max="2" width="18.7109375" style="43" bestFit="1" customWidth="1"/>
    <col min="3" max="3" width="9.140625" style="43"/>
    <col min="4" max="4" width="10.28515625" style="43" bestFit="1" customWidth="1"/>
    <col min="5" max="256" width="9.140625" style="43"/>
    <col min="257" max="257" width="40.140625" style="43" bestFit="1" customWidth="1"/>
    <col min="258" max="258" width="18.7109375" style="43" bestFit="1" customWidth="1"/>
    <col min="259" max="259" width="9.140625" style="43"/>
    <col min="260" max="260" width="10.28515625" style="43" bestFit="1" customWidth="1"/>
    <col min="261" max="512" width="9.140625" style="43"/>
    <col min="513" max="513" width="40.140625" style="43" bestFit="1" customWidth="1"/>
    <col min="514" max="514" width="18.7109375" style="43" bestFit="1" customWidth="1"/>
    <col min="515" max="515" width="9.140625" style="43"/>
    <col min="516" max="516" width="10.28515625" style="43" bestFit="1" customWidth="1"/>
    <col min="517" max="768" width="9.140625" style="43"/>
    <col min="769" max="769" width="40.140625" style="43" bestFit="1" customWidth="1"/>
    <col min="770" max="770" width="18.7109375" style="43" bestFit="1" customWidth="1"/>
    <col min="771" max="771" width="9.140625" style="43"/>
    <col min="772" max="772" width="10.28515625" style="43" bestFit="1" customWidth="1"/>
    <col min="773" max="1024" width="9.140625" style="43"/>
    <col min="1025" max="1025" width="40.140625" style="43" bestFit="1" customWidth="1"/>
    <col min="1026" max="1026" width="18.7109375" style="43" bestFit="1" customWidth="1"/>
    <col min="1027" max="1027" width="9.140625" style="43"/>
    <col min="1028" max="1028" width="10.28515625" style="43" bestFit="1" customWidth="1"/>
    <col min="1029" max="1280" width="9.140625" style="43"/>
    <col min="1281" max="1281" width="40.140625" style="43" bestFit="1" customWidth="1"/>
    <col min="1282" max="1282" width="18.7109375" style="43" bestFit="1" customWidth="1"/>
    <col min="1283" max="1283" width="9.140625" style="43"/>
    <col min="1284" max="1284" width="10.28515625" style="43" bestFit="1" customWidth="1"/>
    <col min="1285" max="1536" width="9.140625" style="43"/>
    <col min="1537" max="1537" width="40.140625" style="43" bestFit="1" customWidth="1"/>
    <col min="1538" max="1538" width="18.7109375" style="43" bestFit="1" customWidth="1"/>
    <col min="1539" max="1539" width="9.140625" style="43"/>
    <col min="1540" max="1540" width="10.28515625" style="43" bestFit="1" customWidth="1"/>
    <col min="1541" max="1792" width="9.140625" style="43"/>
    <col min="1793" max="1793" width="40.140625" style="43" bestFit="1" customWidth="1"/>
    <col min="1794" max="1794" width="18.7109375" style="43" bestFit="1" customWidth="1"/>
    <col min="1795" max="1795" width="9.140625" style="43"/>
    <col min="1796" max="1796" width="10.28515625" style="43" bestFit="1" customWidth="1"/>
    <col min="1797" max="2048" width="9.140625" style="43"/>
    <col min="2049" max="2049" width="40.140625" style="43" bestFit="1" customWidth="1"/>
    <col min="2050" max="2050" width="18.7109375" style="43" bestFit="1" customWidth="1"/>
    <col min="2051" max="2051" width="9.140625" style="43"/>
    <col min="2052" max="2052" width="10.28515625" style="43" bestFit="1" customWidth="1"/>
    <col min="2053" max="2304" width="9.140625" style="43"/>
    <col min="2305" max="2305" width="40.140625" style="43" bestFit="1" customWidth="1"/>
    <col min="2306" max="2306" width="18.7109375" style="43" bestFit="1" customWidth="1"/>
    <col min="2307" max="2307" width="9.140625" style="43"/>
    <col min="2308" max="2308" width="10.28515625" style="43" bestFit="1" customWidth="1"/>
    <col min="2309" max="2560" width="9.140625" style="43"/>
    <col min="2561" max="2561" width="40.140625" style="43" bestFit="1" customWidth="1"/>
    <col min="2562" max="2562" width="18.7109375" style="43" bestFit="1" customWidth="1"/>
    <col min="2563" max="2563" width="9.140625" style="43"/>
    <col min="2564" max="2564" width="10.28515625" style="43" bestFit="1" customWidth="1"/>
    <col min="2565" max="2816" width="9.140625" style="43"/>
    <col min="2817" max="2817" width="40.140625" style="43" bestFit="1" customWidth="1"/>
    <col min="2818" max="2818" width="18.7109375" style="43" bestFit="1" customWidth="1"/>
    <col min="2819" max="2819" width="9.140625" style="43"/>
    <col min="2820" max="2820" width="10.28515625" style="43" bestFit="1" customWidth="1"/>
    <col min="2821" max="3072" width="9.140625" style="43"/>
    <col min="3073" max="3073" width="40.140625" style="43" bestFit="1" customWidth="1"/>
    <col min="3074" max="3074" width="18.7109375" style="43" bestFit="1" customWidth="1"/>
    <col min="3075" max="3075" width="9.140625" style="43"/>
    <col min="3076" max="3076" width="10.28515625" style="43" bestFit="1" customWidth="1"/>
    <col min="3077" max="3328" width="9.140625" style="43"/>
    <col min="3329" max="3329" width="40.140625" style="43" bestFit="1" customWidth="1"/>
    <col min="3330" max="3330" width="18.7109375" style="43" bestFit="1" customWidth="1"/>
    <col min="3331" max="3331" width="9.140625" style="43"/>
    <col min="3332" max="3332" width="10.28515625" style="43" bestFit="1" customWidth="1"/>
    <col min="3333" max="3584" width="9.140625" style="43"/>
    <col min="3585" max="3585" width="40.140625" style="43" bestFit="1" customWidth="1"/>
    <col min="3586" max="3586" width="18.7109375" style="43" bestFit="1" customWidth="1"/>
    <col min="3587" max="3587" width="9.140625" style="43"/>
    <col min="3588" max="3588" width="10.28515625" style="43" bestFit="1" customWidth="1"/>
    <col min="3589" max="3840" width="9.140625" style="43"/>
    <col min="3841" max="3841" width="40.140625" style="43" bestFit="1" customWidth="1"/>
    <col min="3842" max="3842" width="18.7109375" style="43" bestFit="1" customWidth="1"/>
    <col min="3843" max="3843" width="9.140625" style="43"/>
    <col min="3844" max="3844" width="10.28515625" style="43" bestFit="1" customWidth="1"/>
    <col min="3845" max="4096" width="9.140625" style="43"/>
    <col min="4097" max="4097" width="40.140625" style="43" bestFit="1" customWidth="1"/>
    <col min="4098" max="4098" width="18.7109375" style="43" bestFit="1" customWidth="1"/>
    <col min="4099" max="4099" width="9.140625" style="43"/>
    <col min="4100" max="4100" width="10.28515625" style="43" bestFit="1" customWidth="1"/>
    <col min="4101" max="4352" width="9.140625" style="43"/>
    <col min="4353" max="4353" width="40.140625" style="43" bestFit="1" customWidth="1"/>
    <col min="4354" max="4354" width="18.7109375" style="43" bestFit="1" customWidth="1"/>
    <col min="4355" max="4355" width="9.140625" style="43"/>
    <col min="4356" max="4356" width="10.28515625" style="43" bestFit="1" customWidth="1"/>
    <col min="4357" max="4608" width="9.140625" style="43"/>
    <col min="4609" max="4609" width="40.140625" style="43" bestFit="1" customWidth="1"/>
    <col min="4610" max="4610" width="18.7109375" style="43" bestFit="1" customWidth="1"/>
    <col min="4611" max="4611" width="9.140625" style="43"/>
    <col min="4612" max="4612" width="10.28515625" style="43" bestFit="1" customWidth="1"/>
    <col min="4613" max="4864" width="9.140625" style="43"/>
    <col min="4865" max="4865" width="40.140625" style="43" bestFit="1" customWidth="1"/>
    <col min="4866" max="4866" width="18.7109375" style="43" bestFit="1" customWidth="1"/>
    <col min="4867" max="4867" width="9.140625" style="43"/>
    <col min="4868" max="4868" width="10.28515625" style="43" bestFit="1" customWidth="1"/>
    <col min="4869" max="5120" width="9.140625" style="43"/>
    <col min="5121" max="5121" width="40.140625" style="43" bestFit="1" customWidth="1"/>
    <col min="5122" max="5122" width="18.7109375" style="43" bestFit="1" customWidth="1"/>
    <col min="5123" max="5123" width="9.140625" style="43"/>
    <col min="5124" max="5124" width="10.28515625" style="43" bestFit="1" customWidth="1"/>
    <col min="5125" max="5376" width="9.140625" style="43"/>
    <col min="5377" max="5377" width="40.140625" style="43" bestFit="1" customWidth="1"/>
    <col min="5378" max="5378" width="18.7109375" style="43" bestFit="1" customWidth="1"/>
    <col min="5379" max="5379" width="9.140625" style="43"/>
    <col min="5380" max="5380" width="10.28515625" style="43" bestFit="1" customWidth="1"/>
    <col min="5381" max="5632" width="9.140625" style="43"/>
    <col min="5633" max="5633" width="40.140625" style="43" bestFit="1" customWidth="1"/>
    <col min="5634" max="5634" width="18.7109375" style="43" bestFit="1" customWidth="1"/>
    <col min="5635" max="5635" width="9.140625" style="43"/>
    <col min="5636" max="5636" width="10.28515625" style="43" bestFit="1" customWidth="1"/>
    <col min="5637" max="5888" width="9.140625" style="43"/>
    <col min="5889" max="5889" width="40.140625" style="43" bestFit="1" customWidth="1"/>
    <col min="5890" max="5890" width="18.7109375" style="43" bestFit="1" customWidth="1"/>
    <col min="5891" max="5891" width="9.140625" style="43"/>
    <col min="5892" max="5892" width="10.28515625" style="43" bestFit="1" customWidth="1"/>
    <col min="5893" max="6144" width="9.140625" style="43"/>
    <col min="6145" max="6145" width="40.140625" style="43" bestFit="1" customWidth="1"/>
    <col min="6146" max="6146" width="18.7109375" style="43" bestFit="1" customWidth="1"/>
    <col min="6147" max="6147" width="9.140625" style="43"/>
    <col min="6148" max="6148" width="10.28515625" style="43" bestFit="1" customWidth="1"/>
    <col min="6149" max="6400" width="9.140625" style="43"/>
    <col min="6401" max="6401" width="40.140625" style="43" bestFit="1" customWidth="1"/>
    <col min="6402" max="6402" width="18.7109375" style="43" bestFit="1" customWidth="1"/>
    <col min="6403" max="6403" width="9.140625" style="43"/>
    <col min="6404" max="6404" width="10.28515625" style="43" bestFit="1" customWidth="1"/>
    <col min="6405" max="6656" width="9.140625" style="43"/>
    <col min="6657" max="6657" width="40.140625" style="43" bestFit="1" customWidth="1"/>
    <col min="6658" max="6658" width="18.7109375" style="43" bestFit="1" customWidth="1"/>
    <col min="6659" max="6659" width="9.140625" style="43"/>
    <col min="6660" max="6660" width="10.28515625" style="43" bestFit="1" customWidth="1"/>
    <col min="6661" max="6912" width="9.140625" style="43"/>
    <col min="6913" max="6913" width="40.140625" style="43" bestFit="1" customWidth="1"/>
    <col min="6914" max="6914" width="18.7109375" style="43" bestFit="1" customWidth="1"/>
    <col min="6915" max="6915" width="9.140625" style="43"/>
    <col min="6916" max="6916" width="10.28515625" style="43" bestFit="1" customWidth="1"/>
    <col min="6917" max="7168" width="9.140625" style="43"/>
    <col min="7169" max="7169" width="40.140625" style="43" bestFit="1" customWidth="1"/>
    <col min="7170" max="7170" width="18.7109375" style="43" bestFit="1" customWidth="1"/>
    <col min="7171" max="7171" width="9.140625" style="43"/>
    <col min="7172" max="7172" width="10.28515625" style="43" bestFit="1" customWidth="1"/>
    <col min="7173" max="7424" width="9.140625" style="43"/>
    <col min="7425" max="7425" width="40.140625" style="43" bestFit="1" customWidth="1"/>
    <col min="7426" max="7426" width="18.7109375" style="43" bestFit="1" customWidth="1"/>
    <col min="7427" max="7427" width="9.140625" style="43"/>
    <col min="7428" max="7428" width="10.28515625" style="43" bestFit="1" customWidth="1"/>
    <col min="7429" max="7680" width="9.140625" style="43"/>
    <col min="7681" max="7681" width="40.140625" style="43" bestFit="1" customWidth="1"/>
    <col min="7682" max="7682" width="18.7109375" style="43" bestFit="1" customWidth="1"/>
    <col min="7683" max="7683" width="9.140625" style="43"/>
    <col min="7684" max="7684" width="10.28515625" style="43" bestFit="1" customWidth="1"/>
    <col min="7685" max="7936" width="9.140625" style="43"/>
    <col min="7937" max="7937" width="40.140625" style="43" bestFit="1" customWidth="1"/>
    <col min="7938" max="7938" width="18.7109375" style="43" bestFit="1" customWidth="1"/>
    <col min="7939" max="7939" width="9.140625" style="43"/>
    <col min="7940" max="7940" width="10.28515625" style="43" bestFit="1" customWidth="1"/>
    <col min="7941" max="8192" width="9.140625" style="43"/>
    <col min="8193" max="8193" width="40.140625" style="43" bestFit="1" customWidth="1"/>
    <col min="8194" max="8194" width="18.7109375" style="43" bestFit="1" customWidth="1"/>
    <col min="8195" max="8195" width="9.140625" style="43"/>
    <col min="8196" max="8196" width="10.28515625" style="43" bestFit="1" customWidth="1"/>
    <col min="8197" max="8448" width="9.140625" style="43"/>
    <col min="8449" max="8449" width="40.140625" style="43" bestFit="1" customWidth="1"/>
    <col min="8450" max="8450" width="18.7109375" style="43" bestFit="1" customWidth="1"/>
    <col min="8451" max="8451" width="9.140625" style="43"/>
    <col min="8452" max="8452" width="10.28515625" style="43" bestFit="1" customWidth="1"/>
    <col min="8453" max="8704" width="9.140625" style="43"/>
    <col min="8705" max="8705" width="40.140625" style="43" bestFit="1" customWidth="1"/>
    <col min="8706" max="8706" width="18.7109375" style="43" bestFit="1" customWidth="1"/>
    <col min="8707" max="8707" width="9.140625" style="43"/>
    <col min="8708" max="8708" width="10.28515625" style="43" bestFit="1" customWidth="1"/>
    <col min="8709" max="8960" width="9.140625" style="43"/>
    <col min="8961" max="8961" width="40.140625" style="43" bestFit="1" customWidth="1"/>
    <col min="8962" max="8962" width="18.7109375" style="43" bestFit="1" customWidth="1"/>
    <col min="8963" max="8963" width="9.140625" style="43"/>
    <col min="8964" max="8964" width="10.28515625" style="43" bestFit="1" customWidth="1"/>
    <col min="8965" max="9216" width="9.140625" style="43"/>
    <col min="9217" max="9217" width="40.140625" style="43" bestFit="1" customWidth="1"/>
    <col min="9218" max="9218" width="18.7109375" style="43" bestFit="1" customWidth="1"/>
    <col min="9219" max="9219" width="9.140625" style="43"/>
    <col min="9220" max="9220" width="10.28515625" style="43" bestFit="1" customWidth="1"/>
    <col min="9221" max="9472" width="9.140625" style="43"/>
    <col min="9473" max="9473" width="40.140625" style="43" bestFit="1" customWidth="1"/>
    <col min="9474" max="9474" width="18.7109375" style="43" bestFit="1" customWidth="1"/>
    <col min="9475" max="9475" width="9.140625" style="43"/>
    <col min="9476" max="9476" width="10.28515625" style="43" bestFit="1" customWidth="1"/>
    <col min="9477" max="9728" width="9.140625" style="43"/>
    <col min="9729" max="9729" width="40.140625" style="43" bestFit="1" customWidth="1"/>
    <col min="9730" max="9730" width="18.7109375" style="43" bestFit="1" customWidth="1"/>
    <col min="9731" max="9731" width="9.140625" style="43"/>
    <col min="9732" max="9732" width="10.28515625" style="43" bestFit="1" customWidth="1"/>
    <col min="9733" max="9984" width="9.140625" style="43"/>
    <col min="9985" max="9985" width="40.140625" style="43" bestFit="1" customWidth="1"/>
    <col min="9986" max="9986" width="18.7109375" style="43" bestFit="1" customWidth="1"/>
    <col min="9987" max="9987" width="9.140625" style="43"/>
    <col min="9988" max="9988" width="10.28515625" style="43" bestFit="1" customWidth="1"/>
    <col min="9989" max="10240" width="9.140625" style="43"/>
    <col min="10241" max="10241" width="40.140625" style="43" bestFit="1" customWidth="1"/>
    <col min="10242" max="10242" width="18.7109375" style="43" bestFit="1" customWidth="1"/>
    <col min="10243" max="10243" width="9.140625" style="43"/>
    <col min="10244" max="10244" width="10.28515625" style="43" bestFit="1" customWidth="1"/>
    <col min="10245" max="10496" width="9.140625" style="43"/>
    <col min="10497" max="10497" width="40.140625" style="43" bestFit="1" customWidth="1"/>
    <col min="10498" max="10498" width="18.7109375" style="43" bestFit="1" customWidth="1"/>
    <col min="10499" max="10499" width="9.140625" style="43"/>
    <col min="10500" max="10500" width="10.28515625" style="43" bestFit="1" customWidth="1"/>
    <col min="10501" max="10752" width="9.140625" style="43"/>
    <col min="10753" max="10753" width="40.140625" style="43" bestFit="1" customWidth="1"/>
    <col min="10754" max="10754" width="18.7109375" style="43" bestFit="1" customWidth="1"/>
    <col min="10755" max="10755" width="9.140625" style="43"/>
    <col min="10756" max="10756" width="10.28515625" style="43" bestFit="1" customWidth="1"/>
    <col min="10757" max="11008" width="9.140625" style="43"/>
    <col min="11009" max="11009" width="40.140625" style="43" bestFit="1" customWidth="1"/>
    <col min="11010" max="11010" width="18.7109375" style="43" bestFit="1" customWidth="1"/>
    <col min="11011" max="11011" width="9.140625" style="43"/>
    <col min="11012" max="11012" width="10.28515625" style="43" bestFit="1" customWidth="1"/>
    <col min="11013" max="11264" width="9.140625" style="43"/>
    <col min="11265" max="11265" width="40.140625" style="43" bestFit="1" customWidth="1"/>
    <col min="11266" max="11266" width="18.7109375" style="43" bestFit="1" customWidth="1"/>
    <col min="11267" max="11267" width="9.140625" style="43"/>
    <col min="11268" max="11268" width="10.28515625" style="43" bestFit="1" customWidth="1"/>
    <col min="11269" max="11520" width="9.140625" style="43"/>
    <col min="11521" max="11521" width="40.140625" style="43" bestFit="1" customWidth="1"/>
    <col min="11522" max="11522" width="18.7109375" style="43" bestFit="1" customWidth="1"/>
    <col min="11523" max="11523" width="9.140625" style="43"/>
    <col min="11524" max="11524" width="10.28515625" style="43" bestFit="1" customWidth="1"/>
    <col min="11525" max="11776" width="9.140625" style="43"/>
    <col min="11777" max="11777" width="40.140625" style="43" bestFit="1" customWidth="1"/>
    <col min="11778" max="11778" width="18.7109375" style="43" bestFit="1" customWidth="1"/>
    <col min="11779" max="11779" width="9.140625" style="43"/>
    <col min="11780" max="11780" width="10.28515625" style="43" bestFit="1" customWidth="1"/>
    <col min="11781" max="12032" width="9.140625" style="43"/>
    <col min="12033" max="12033" width="40.140625" style="43" bestFit="1" customWidth="1"/>
    <col min="12034" max="12034" width="18.7109375" style="43" bestFit="1" customWidth="1"/>
    <col min="12035" max="12035" width="9.140625" style="43"/>
    <col min="12036" max="12036" width="10.28515625" style="43" bestFit="1" customWidth="1"/>
    <col min="12037" max="12288" width="9.140625" style="43"/>
    <col min="12289" max="12289" width="40.140625" style="43" bestFit="1" customWidth="1"/>
    <col min="12290" max="12290" width="18.7109375" style="43" bestFit="1" customWidth="1"/>
    <col min="12291" max="12291" width="9.140625" style="43"/>
    <col min="12292" max="12292" width="10.28515625" style="43" bestFit="1" customWidth="1"/>
    <col min="12293" max="12544" width="9.140625" style="43"/>
    <col min="12545" max="12545" width="40.140625" style="43" bestFit="1" customWidth="1"/>
    <col min="12546" max="12546" width="18.7109375" style="43" bestFit="1" customWidth="1"/>
    <col min="12547" max="12547" width="9.140625" style="43"/>
    <col min="12548" max="12548" width="10.28515625" style="43" bestFit="1" customWidth="1"/>
    <col min="12549" max="12800" width="9.140625" style="43"/>
    <col min="12801" max="12801" width="40.140625" style="43" bestFit="1" customWidth="1"/>
    <col min="12802" max="12802" width="18.7109375" style="43" bestFit="1" customWidth="1"/>
    <col min="12803" max="12803" width="9.140625" style="43"/>
    <col min="12804" max="12804" width="10.28515625" style="43" bestFit="1" customWidth="1"/>
    <col min="12805" max="13056" width="9.140625" style="43"/>
    <col min="13057" max="13057" width="40.140625" style="43" bestFit="1" customWidth="1"/>
    <col min="13058" max="13058" width="18.7109375" style="43" bestFit="1" customWidth="1"/>
    <col min="13059" max="13059" width="9.140625" style="43"/>
    <col min="13060" max="13060" width="10.28515625" style="43" bestFit="1" customWidth="1"/>
    <col min="13061" max="13312" width="9.140625" style="43"/>
    <col min="13313" max="13313" width="40.140625" style="43" bestFit="1" customWidth="1"/>
    <col min="13314" max="13314" width="18.7109375" style="43" bestFit="1" customWidth="1"/>
    <col min="13315" max="13315" width="9.140625" style="43"/>
    <col min="13316" max="13316" width="10.28515625" style="43" bestFit="1" customWidth="1"/>
    <col min="13317" max="13568" width="9.140625" style="43"/>
    <col min="13569" max="13569" width="40.140625" style="43" bestFit="1" customWidth="1"/>
    <col min="13570" max="13570" width="18.7109375" style="43" bestFit="1" customWidth="1"/>
    <col min="13571" max="13571" width="9.140625" style="43"/>
    <col min="13572" max="13572" width="10.28515625" style="43" bestFit="1" customWidth="1"/>
    <col min="13573" max="13824" width="9.140625" style="43"/>
    <col min="13825" max="13825" width="40.140625" style="43" bestFit="1" customWidth="1"/>
    <col min="13826" max="13826" width="18.7109375" style="43" bestFit="1" customWidth="1"/>
    <col min="13827" max="13827" width="9.140625" style="43"/>
    <col min="13828" max="13828" width="10.28515625" style="43" bestFit="1" customWidth="1"/>
    <col min="13829" max="14080" width="9.140625" style="43"/>
    <col min="14081" max="14081" width="40.140625" style="43" bestFit="1" customWidth="1"/>
    <col min="14082" max="14082" width="18.7109375" style="43" bestFit="1" customWidth="1"/>
    <col min="14083" max="14083" width="9.140625" style="43"/>
    <col min="14084" max="14084" width="10.28515625" style="43" bestFit="1" customWidth="1"/>
    <col min="14085" max="14336" width="9.140625" style="43"/>
    <col min="14337" max="14337" width="40.140625" style="43" bestFit="1" customWidth="1"/>
    <col min="14338" max="14338" width="18.7109375" style="43" bestFit="1" customWidth="1"/>
    <col min="14339" max="14339" width="9.140625" style="43"/>
    <col min="14340" max="14340" width="10.28515625" style="43" bestFit="1" customWidth="1"/>
    <col min="14341" max="14592" width="9.140625" style="43"/>
    <col min="14593" max="14593" width="40.140625" style="43" bestFit="1" customWidth="1"/>
    <col min="14594" max="14594" width="18.7109375" style="43" bestFit="1" customWidth="1"/>
    <col min="14595" max="14595" width="9.140625" style="43"/>
    <col min="14596" max="14596" width="10.28515625" style="43" bestFit="1" customWidth="1"/>
    <col min="14597" max="14848" width="9.140625" style="43"/>
    <col min="14849" max="14849" width="40.140625" style="43" bestFit="1" customWidth="1"/>
    <col min="14850" max="14850" width="18.7109375" style="43" bestFit="1" customWidth="1"/>
    <col min="14851" max="14851" width="9.140625" style="43"/>
    <col min="14852" max="14852" width="10.28515625" style="43" bestFit="1" customWidth="1"/>
    <col min="14853" max="15104" width="9.140625" style="43"/>
    <col min="15105" max="15105" width="40.140625" style="43" bestFit="1" customWidth="1"/>
    <col min="15106" max="15106" width="18.7109375" style="43" bestFit="1" customWidth="1"/>
    <col min="15107" max="15107" width="9.140625" style="43"/>
    <col min="15108" max="15108" width="10.28515625" style="43" bestFit="1" customWidth="1"/>
    <col min="15109" max="15360" width="9.140625" style="43"/>
    <col min="15361" max="15361" width="40.140625" style="43" bestFit="1" customWidth="1"/>
    <col min="15362" max="15362" width="18.7109375" style="43" bestFit="1" customWidth="1"/>
    <col min="15363" max="15363" width="9.140625" style="43"/>
    <col min="15364" max="15364" width="10.28515625" style="43" bestFit="1" customWidth="1"/>
    <col min="15365" max="15616" width="9.140625" style="43"/>
    <col min="15617" max="15617" width="40.140625" style="43" bestFit="1" customWidth="1"/>
    <col min="15618" max="15618" width="18.7109375" style="43" bestFit="1" customWidth="1"/>
    <col min="15619" max="15619" width="9.140625" style="43"/>
    <col min="15620" max="15620" width="10.28515625" style="43" bestFit="1" customWidth="1"/>
    <col min="15621" max="15872" width="9.140625" style="43"/>
    <col min="15873" max="15873" width="40.140625" style="43" bestFit="1" customWidth="1"/>
    <col min="15874" max="15874" width="18.7109375" style="43" bestFit="1" customWidth="1"/>
    <col min="15875" max="15875" width="9.140625" style="43"/>
    <col min="15876" max="15876" width="10.28515625" style="43" bestFit="1" customWidth="1"/>
    <col min="15877" max="16128" width="9.140625" style="43"/>
    <col min="16129" max="16129" width="40.140625" style="43" bestFit="1" customWidth="1"/>
    <col min="16130" max="16130" width="18.7109375" style="43" bestFit="1" customWidth="1"/>
    <col min="16131" max="16131" width="9.140625" style="43"/>
    <col min="16132" max="16132" width="10.28515625" style="43" bestFit="1" customWidth="1"/>
    <col min="16133" max="16384" width="9.140625" style="43"/>
  </cols>
  <sheetData>
    <row r="1" spans="1:4" x14ac:dyDescent="0.2">
      <c r="A1" s="96" t="s">
        <v>60</v>
      </c>
      <c r="B1" s="96"/>
      <c r="C1" s="96"/>
      <c r="D1" s="96"/>
    </row>
    <row r="2" spans="1:4" x14ac:dyDescent="0.2">
      <c r="A2" s="96" t="s">
        <v>140</v>
      </c>
      <c r="B2" s="96"/>
      <c r="C2" s="96"/>
      <c r="D2" s="96"/>
    </row>
    <row r="3" spans="1:4" x14ac:dyDescent="0.2">
      <c r="A3" s="96" t="s">
        <v>141</v>
      </c>
      <c r="B3" s="96"/>
      <c r="C3" s="96"/>
      <c r="D3" s="96"/>
    </row>
    <row r="6" spans="1:4" x14ac:dyDescent="0.2">
      <c r="A6" s="43" t="s">
        <v>142</v>
      </c>
    </row>
    <row r="9" spans="1:4" ht="15" x14ac:dyDescent="0.25">
      <c r="A9" s="43" t="s">
        <v>121</v>
      </c>
      <c r="D9" s="45">
        <f>'ODD DIST'!D22</f>
        <v>1.26</v>
      </c>
    </row>
    <row r="10" spans="1:4" ht="15" x14ac:dyDescent="0.25">
      <c r="A10" s="43" t="s">
        <v>124</v>
      </c>
      <c r="D10" s="45">
        <f>'ODD DIST'!D23</f>
        <v>0</v>
      </c>
    </row>
    <row r="11" spans="1:4" ht="15" x14ac:dyDescent="0.25">
      <c r="A11" s="43" t="s">
        <v>143</v>
      </c>
      <c r="D11" s="45">
        <f>'ODD DIST'!D24</f>
        <v>0.01</v>
      </c>
    </row>
    <row r="12" spans="1:4" ht="15" x14ac:dyDescent="0.25">
      <c r="A12" s="43" t="s">
        <v>126</v>
      </c>
      <c r="D12" s="45">
        <f>'ODD DIST'!D25</f>
        <v>0.01</v>
      </c>
    </row>
    <row r="13" spans="1:4" ht="15" x14ac:dyDescent="0.25">
      <c r="A13" s="43" t="s">
        <v>127</v>
      </c>
      <c r="D13" s="45">
        <f>'ODD DIST'!D26</f>
        <v>0</v>
      </c>
    </row>
    <row r="14" spans="1:4" ht="15" x14ac:dyDescent="0.25">
      <c r="A14" s="43" t="s">
        <v>128</v>
      </c>
      <c r="D14" s="45">
        <f>'ODD DIST'!D27</f>
        <v>0.16</v>
      </c>
    </row>
    <row r="15" spans="1:4" ht="15" x14ac:dyDescent="0.25">
      <c r="A15" s="43" t="s">
        <v>129</v>
      </c>
      <c r="D15" s="45">
        <f>'ODD DIST'!D28</f>
        <v>0.03</v>
      </c>
    </row>
    <row r="16" spans="1:4" ht="15" x14ac:dyDescent="0.25">
      <c r="A16" s="43" t="s">
        <v>130</v>
      </c>
      <c r="D16" s="45">
        <f>'ODD DIST'!D29</f>
        <v>0.03</v>
      </c>
    </row>
    <row r="17" spans="1:4" ht="15" x14ac:dyDescent="0.25">
      <c r="A17" s="43" t="s">
        <v>131</v>
      </c>
      <c r="D17" s="45">
        <f>'ODD DIST'!D30</f>
        <v>0.01</v>
      </c>
    </row>
    <row r="18" spans="1:4" ht="15" x14ac:dyDescent="0.35">
      <c r="A18" s="43" t="s">
        <v>132</v>
      </c>
      <c r="D18" s="82">
        <f>'ODD DIST'!D31</f>
        <v>0.02</v>
      </c>
    </row>
    <row r="19" spans="1:4" ht="15" x14ac:dyDescent="0.25">
      <c r="D19" s="45"/>
    </row>
    <row r="20" spans="1:4" x14ac:dyDescent="0.2">
      <c r="A20" s="43" t="s">
        <v>42</v>
      </c>
      <c r="D20" s="53">
        <f>SUM(D9:D19)</f>
        <v>1.53</v>
      </c>
    </row>
    <row r="23" spans="1:4" x14ac:dyDescent="0.2">
      <c r="A23" s="43" t="s">
        <v>65</v>
      </c>
    </row>
    <row r="24" spans="1:4" x14ac:dyDescent="0.2">
      <c r="A24" s="43" t="s">
        <v>66</v>
      </c>
    </row>
    <row r="25" spans="1:4" x14ac:dyDescent="0.2">
      <c r="A25" s="43" t="s">
        <v>67</v>
      </c>
      <c r="B25" s="48">
        <f ca="1">TODAY()</f>
        <v>42611</v>
      </c>
    </row>
    <row r="38" spans="1:4" x14ac:dyDescent="0.2">
      <c r="A38" s="96" t="s">
        <v>60</v>
      </c>
      <c r="B38" s="96"/>
      <c r="C38" s="96"/>
      <c r="D38" s="96"/>
    </row>
    <row r="39" spans="1:4" x14ac:dyDescent="0.2">
      <c r="A39" s="96" t="s">
        <v>144</v>
      </c>
      <c r="B39" s="96"/>
      <c r="C39" s="96"/>
      <c r="D39" s="96"/>
    </row>
    <row r="40" spans="1:4" x14ac:dyDescent="0.2">
      <c r="A40" s="96" t="s">
        <v>141</v>
      </c>
      <c r="B40" s="96"/>
      <c r="C40" s="96"/>
      <c r="D40" s="96"/>
    </row>
    <row r="43" spans="1:4" x14ac:dyDescent="0.2">
      <c r="A43" s="43" t="s">
        <v>145</v>
      </c>
    </row>
    <row r="46" spans="1:4" ht="15" x14ac:dyDescent="0.25">
      <c r="A46" s="43" t="s">
        <v>134</v>
      </c>
      <c r="D46" s="45">
        <f>'ODD DIST'!D57</f>
        <v>52.349999999999994</v>
      </c>
    </row>
    <row r="47" spans="1:4" ht="15" x14ac:dyDescent="0.25">
      <c r="A47" s="43" t="s">
        <v>137</v>
      </c>
      <c r="D47" s="45">
        <f>'ODD DIST'!D58</f>
        <v>1.31</v>
      </c>
    </row>
    <row r="48" spans="1:4" ht="15" x14ac:dyDescent="0.35">
      <c r="A48" s="43" t="s">
        <v>138</v>
      </c>
      <c r="D48" s="82">
        <f>'ODD DIST'!D59</f>
        <v>1.1399999999999999</v>
      </c>
    </row>
    <row r="49" spans="1:4" ht="15" x14ac:dyDescent="0.25">
      <c r="D49" s="45"/>
    </row>
    <row r="50" spans="1:4" ht="15" x14ac:dyDescent="0.25">
      <c r="D50" s="45"/>
    </row>
    <row r="51" spans="1:4" ht="15" x14ac:dyDescent="0.25">
      <c r="D51" s="45"/>
    </row>
    <row r="52" spans="1:4" x14ac:dyDescent="0.2">
      <c r="A52" s="43" t="s">
        <v>42</v>
      </c>
      <c r="D52" s="53">
        <f>SUM(D46:D51)</f>
        <v>54.8</v>
      </c>
    </row>
    <row r="55" spans="1:4" x14ac:dyDescent="0.2">
      <c r="A55" s="43" t="s">
        <v>65</v>
      </c>
    </row>
    <row r="56" spans="1:4" x14ac:dyDescent="0.2">
      <c r="A56" s="43" t="s">
        <v>66</v>
      </c>
    </row>
    <row r="57" spans="1:4" x14ac:dyDescent="0.2">
      <c r="A57" s="43" t="s">
        <v>67</v>
      </c>
      <c r="B57" s="48">
        <f ca="1">TODAY()</f>
        <v>42611</v>
      </c>
    </row>
  </sheetData>
  <mergeCells count="6">
    <mergeCell ref="A40:D40"/>
    <mergeCell ref="A1:D1"/>
    <mergeCell ref="A2:D2"/>
    <mergeCell ref="A3:D3"/>
    <mergeCell ref="A38:D38"/>
    <mergeCell ref="A39:D39"/>
  </mergeCells>
  <pageMargins left="0.75" right="0.75" top="1" bottom="1" header="0.5" footer="0.5"/>
  <pageSetup orientation="portrait" r:id="rId1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6"/>
  <sheetViews>
    <sheetView workbookViewId="0">
      <selection activeCell="V36" sqref="V36"/>
    </sheetView>
  </sheetViews>
  <sheetFormatPr defaultRowHeight="12.75" x14ac:dyDescent="0.2"/>
  <cols>
    <col min="1" max="1" width="3.42578125" style="43" customWidth="1"/>
    <col min="2" max="2" width="9.140625" style="43"/>
    <col min="3" max="3" width="11.85546875" style="43" customWidth="1"/>
    <col min="4" max="4" width="18.42578125" style="43" customWidth="1"/>
    <col min="5" max="5" width="33.85546875" style="43" customWidth="1"/>
    <col min="6" max="256" width="9.140625" style="43"/>
    <col min="257" max="257" width="3.42578125" style="43" customWidth="1"/>
    <col min="258" max="258" width="9.140625" style="43"/>
    <col min="259" max="259" width="11.85546875" style="43" customWidth="1"/>
    <col min="260" max="260" width="18.42578125" style="43" customWidth="1"/>
    <col min="261" max="261" width="33.85546875" style="43" customWidth="1"/>
    <col min="262" max="512" width="9.140625" style="43"/>
    <col min="513" max="513" width="3.42578125" style="43" customWidth="1"/>
    <col min="514" max="514" width="9.140625" style="43"/>
    <col min="515" max="515" width="11.85546875" style="43" customWidth="1"/>
    <col min="516" max="516" width="18.42578125" style="43" customWidth="1"/>
    <col min="517" max="517" width="33.85546875" style="43" customWidth="1"/>
    <col min="518" max="768" width="9.140625" style="43"/>
    <col min="769" max="769" width="3.42578125" style="43" customWidth="1"/>
    <col min="770" max="770" width="9.140625" style="43"/>
    <col min="771" max="771" width="11.85546875" style="43" customWidth="1"/>
    <col min="772" max="772" width="18.42578125" style="43" customWidth="1"/>
    <col min="773" max="773" width="33.85546875" style="43" customWidth="1"/>
    <col min="774" max="1024" width="9.140625" style="43"/>
    <col min="1025" max="1025" width="3.42578125" style="43" customWidth="1"/>
    <col min="1026" max="1026" width="9.140625" style="43"/>
    <col min="1027" max="1027" width="11.85546875" style="43" customWidth="1"/>
    <col min="1028" max="1028" width="18.42578125" style="43" customWidth="1"/>
    <col min="1029" max="1029" width="33.85546875" style="43" customWidth="1"/>
    <col min="1030" max="1280" width="9.140625" style="43"/>
    <col min="1281" max="1281" width="3.42578125" style="43" customWidth="1"/>
    <col min="1282" max="1282" width="9.140625" style="43"/>
    <col min="1283" max="1283" width="11.85546875" style="43" customWidth="1"/>
    <col min="1284" max="1284" width="18.42578125" style="43" customWidth="1"/>
    <col min="1285" max="1285" width="33.85546875" style="43" customWidth="1"/>
    <col min="1286" max="1536" width="9.140625" style="43"/>
    <col min="1537" max="1537" width="3.42578125" style="43" customWidth="1"/>
    <col min="1538" max="1538" width="9.140625" style="43"/>
    <col min="1539" max="1539" width="11.85546875" style="43" customWidth="1"/>
    <col min="1540" max="1540" width="18.42578125" style="43" customWidth="1"/>
    <col min="1541" max="1541" width="33.85546875" style="43" customWidth="1"/>
    <col min="1542" max="1792" width="9.140625" style="43"/>
    <col min="1793" max="1793" width="3.42578125" style="43" customWidth="1"/>
    <col min="1794" max="1794" width="9.140625" style="43"/>
    <col min="1795" max="1795" width="11.85546875" style="43" customWidth="1"/>
    <col min="1796" max="1796" width="18.42578125" style="43" customWidth="1"/>
    <col min="1797" max="1797" width="33.85546875" style="43" customWidth="1"/>
    <col min="1798" max="2048" width="9.140625" style="43"/>
    <col min="2049" max="2049" width="3.42578125" style="43" customWidth="1"/>
    <col min="2050" max="2050" width="9.140625" style="43"/>
    <col min="2051" max="2051" width="11.85546875" style="43" customWidth="1"/>
    <col min="2052" max="2052" width="18.42578125" style="43" customWidth="1"/>
    <col min="2053" max="2053" width="33.85546875" style="43" customWidth="1"/>
    <col min="2054" max="2304" width="9.140625" style="43"/>
    <col min="2305" max="2305" width="3.42578125" style="43" customWidth="1"/>
    <col min="2306" max="2306" width="9.140625" style="43"/>
    <col min="2307" max="2307" width="11.85546875" style="43" customWidth="1"/>
    <col min="2308" max="2308" width="18.42578125" style="43" customWidth="1"/>
    <col min="2309" max="2309" width="33.85546875" style="43" customWidth="1"/>
    <col min="2310" max="2560" width="9.140625" style="43"/>
    <col min="2561" max="2561" width="3.42578125" style="43" customWidth="1"/>
    <col min="2562" max="2562" width="9.140625" style="43"/>
    <col min="2563" max="2563" width="11.85546875" style="43" customWidth="1"/>
    <col min="2564" max="2564" width="18.42578125" style="43" customWidth="1"/>
    <col min="2565" max="2565" width="33.85546875" style="43" customWidth="1"/>
    <col min="2566" max="2816" width="9.140625" style="43"/>
    <col min="2817" max="2817" width="3.42578125" style="43" customWidth="1"/>
    <col min="2818" max="2818" width="9.140625" style="43"/>
    <col min="2819" max="2819" width="11.85546875" style="43" customWidth="1"/>
    <col min="2820" max="2820" width="18.42578125" style="43" customWidth="1"/>
    <col min="2821" max="2821" width="33.85546875" style="43" customWidth="1"/>
    <col min="2822" max="3072" width="9.140625" style="43"/>
    <col min="3073" max="3073" width="3.42578125" style="43" customWidth="1"/>
    <col min="3074" max="3074" width="9.140625" style="43"/>
    <col min="3075" max="3075" width="11.85546875" style="43" customWidth="1"/>
    <col min="3076" max="3076" width="18.42578125" style="43" customWidth="1"/>
    <col min="3077" max="3077" width="33.85546875" style="43" customWidth="1"/>
    <col min="3078" max="3328" width="9.140625" style="43"/>
    <col min="3329" max="3329" width="3.42578125" style="43" customWidth="1"/>
    <col min="3330" max="3330" width="9.140625" style="43"/>
    <col min="3331" max="3331" width="11.85546875" style="43" customWidth="1"/>
    <col min="3332" max="3332" width="18.42578125" style="43" customWidth="1"/>
    <col min="3333" max="3333" width="33.85546875" style="43" customWidth="1"/>
    <col min="3334" max="3584" width="9.140625" style="43"/>
    <col min="3585" max="3585" width="3.42578125" style="43" customWidth="1"/>
    <col min="3586" max="3586" width="9.140625" style="43"/>
    <col min="3587" max="3587" width="11.85546875" style="43" customWidth="1"/>
    <col min="3588" max="3588" width="18.42578125" style="43" customWidth="1"/>
    <col min="3589" max="3589" width="33.85546875" style="43" customWidth="1"/>
    <col min="3590" max="3840" width="9.140625" style="43"/>
    <col min="3841" max="3841" width="3.42578125" style="43" customWidth="1"/>
    <col min="3842" max="3842" width="9.140625" style="43"/>
    <col min="3843" max="3843" width="11.85546875" style="43" customWidth="1"/>
    <col min="3844" max="3844" width="18.42578125" style="43" customWidth="1"/>
    <col min="3845" max="3845" width="33.85546875" style="43" customWidth="1"/>
    <col min="3846" max="4096" width="9.140625" style="43"/>
    <col min="4097" max="4097" width="3.42578125" style="43" customWidth="1"/>
    <col min="4098" max="4098" width="9.140625" style="43"/>
    <col min="4099" max="4099" width="11.85546875" style="43" customWidth="1"/>
    <col min="4100" max="4100" width="18.42578125" style="43" customWidth="1"/>
    <col min="4101" max="4101" width="33.85546875" style="43" customWidth="1"/>
    <col min="4102" max="4352" width="9.140625" style="43"/>
    <col min="4353" max="4353" width="3.42578125" style="43" customWidth="1"/>
    <col min="4354" max="4354" width="9.140625" style="43"/>
    <col min="4355" max="4355" width="11.85546875" style="43" customWidth="1"/>
    <col min="4356" max="4356" width="18.42578125" style="43" customWidth="1"/>
    <col min="4357" max="4357" width="33.85546875" style="43" customWidth="1"/>
    <col min="4358" max="4608" width="9.140625" style="43"/>
    <col min="4609" max="4609" width="3.42578125" style="43" customWidth="1"/>
    <col min="4610" max="4610" width="9.140625" style="43"/>
    <col min="4611" max="4611" width="11.85546875" style="43" customWidth="1"/>
    <col min="4612" max="4612" width="18.42578125" style="43" customWidth="1"/>
    <col min="4613" max="4613" width="33.85546875" style="43" customWidth="1"/>
    <col min="4614" max="4864" width="9.140625" style="43"/>
    <col min="4865" max="4865" width="3.42578125" style="43" customWidth="1"/>
    <col min="4866" max="4866" width="9.140625" style="43"/>
    <col min="4867" max="4867" width="11.85546875" style="43" customWidth="1"/>
    <col min="4868" max="4868" width="18.42578125" style="43" customWidth="1"/>
    <col min="4869" max="4869" width="33.85546875" style="43" customWidth="1"/>
    <col min="4870" max="5120" width="9.140625" style="43"/>
    <col min="5121" max="5121" width="3.42578125" style="43" customWidth="1"/>
    <col min="5122" max="5122" width="9.140625" style="43"/>
    <col min="5123" max="5123" width="11.85546875" style="43" customWidth="1"/>
    <col min="5124" max="5124" width="18.42578125" style="43" customWidth="1"/>
    <col min="5125" max="5125" width="33.85546875" style="43" customWidth="1"/>
    <col min="5126" max="5376" width="9.140625" style="43"/>
    <col min="5377" max="5377" width="3.42578125" style="43" customWidth="1"/>
    <col min="5378" max="5378" width="9.140625" style="43"/>
    <col min="5379" max="5379" width="11.85546875" style="43" customWidth="1"/>
    <col min="5380" max="5380" width="18.42578125" style="43" customWidth="1"/>
    <col min="5381" max="5381" width="33.85546875" style="43" customWidth="1"/>
    <col min="5382" max="5632" width="9.140625" style="43"/>
    <col min="5633" max="5633" width="3.42578125" style="43" customWidth="1"/>
    <col min="5634" max="5634" width="9.140625" style="43"/>
    <col min="5635" max="5635" width="11.85546875" style="43" customWidth="1"/>
    <col min="5636" max="5636" width="18.42578125" style="43" customWidth="1"/>
    <col min="5637" max="5637" width="33.85546875" style="43" customWidth="1"/>
    <col min="5638" max="5888" width="9.140625" style="43"/>
    <col min="5889" max="5889" width="3.42578125" style="43" customWidth="1"/>
    <col min="5890" max="5890" width="9.140625" style="43"/>
    <col min="5891" max="5891" width="11.85546875" style="43" customWidth="1"/>
    <col min="5892" max="5892" width="18.42578125" style="43" customWidth="1"/>
    <col min="5893" max="5893" width="33.85546875" style="43" customWidth="1"/>
    <col min="5894" max="6144" width="9.140625" style="43"/>
    <col min="6145" max="6145" width="3.42578125" style="43" customWidth="1"/>
    <col min="6146" max="6146" width="9.140625" style="43"/>
    <col min="6147" max="6147" width="11.85546875" style="43" customWidth="1"/>
    <col min="6148" max="6148" width="18.42578125" style="43" customWidth="1"/>
    <col min="6149" max="6149" width="33.85546875" style="43" customWidth="1"/>
    <col min="6150" max="6400" width="9.140625" style="43"/>
    <col min="6401" max="6401" width="3.42578125" style="43" customWidth="1"/>
    <col min="6402" max="6402" width="9.140625" style="43"/>
    <col min="6403" max="6403" width="11.85546875" style="43" customWidth="1"/>
    <col min="6404" max="6404" width="18.42578125" style="43" customWidth="1"/>
    <col min="6405" max="6405" width="33.85546875" style="43" customWidth="1"/>
    <col min="6406" max="6656" width="9.140625" style="43"/>
    <col min="6657" max="6657" width="3.42578125" style="43" customWidth="1"/>
    <col min="6658" max="6658" width="9.140625" style="43"/>
    <col min="6659" max="6659" width="11.85546875" style="43" customWidth="1"/>
    <col min="6660" max="6660" width="18.42578125" style="43" customWidth="1"/>
    <col min="6661" max="6661" width="33.85546875" style="43" customWidth="1"/>
    <col min="6662" max="6912" width="9.140625" style="43"/>
    <col min="6913" max="6913" width="3.42578125" style="43" customWidth="1"/>
    <col min="6914" max="6914" width="9.140625" style="43"/>
    <col min="6915" max="6915" width="11.85546875" style="43" customWidth="1"/>
    <col min="6916" max="6916" width="18.42578125" style="43" customWidth="1"/>
    <col min="6917" max="6917" width="33.85546875" style="43" customWidth="1"/>
    <col min="6918" max="7168" width="9.140625" style="43"/>
    <col min="7169" max="7169" width="3.42578125" style="43" customWidth="1"/>
    <col min="7170" max="7170" width="9.140625" style="43"/>
    <col min="7171" max="7171" width="11.85546875" style="43" customWidth="1"/>
    <col min="7172" max="7172" width="18.42578125" style="43" customWidth="1"/>
    <col min="7173" max="7173" width="33.85546875" style="43" customWidth="1"/>
    <col min="7174" max="7424" width="9.140625" style="43"/>
    <col min="7425" max="7425" width="3.42578125" style="43" customWidth="1"/>
    <col min="7426" max="7426" width="9.140625" style="43"/>
    <col min="7427" max="7427" width="11.85546875" style="43" customWidth="1"/>
    <col min="7428" max="7428" width="18.42578125" style="43" customWidth="1"/>
    <col min="7429" max="7429" width="33.85546875" style="43" customWidth="1"/>
    <col min="7430" max="7680" width="9.140625" style="43"/>
    <col min="7681" max="7681" width="3.42578125" style="43" customWidth="1"/>
    <col min="7682" max="7682" width="9.140625" style="43"/>
    <col min="7683" max="7683" width="11.85546875" style="43" customWidth="1"/>
    <col min="7684" max="7684" width="18.42578125" style="43" customWidth="1"/>
    <col min="7685" max="7685" width="33.85546875" style="43" customWidth="1"/>
    <col min="7686" max="7936" width="9.140625" style="43"/>
    <col min="7937" max="7937" width="3.42578125" style="43" customWidth="1"/>
    <col min="7938" max="7938" width="9.140625" style="43"/>
    <col min="7939" max="7939" width="11.85546875" style="43" customWidth="1"/>
    <col min="7940" max="7940" width="18.42578125" style="43" customWidth="1"/>
    <col min="7941" max="7941" width="33.85546875" style="43" customWidth="1"/>
    <col min="7942" max="8192" width="9.140625" style="43"/>
    <col min="8193" max="8193" width="3.42578125" style="43" customWidth="1"/>
    <col min="8194" max="8194" width="9.140625" style="43"/>
    <col min="8195" max="8195" width="11.85546875" style="43" customWidth="1"/>
    <col min="8196" max="8196" width="18.42578125" style="43" customWidth="1"/>
    <col min="8197" max="8197" width="33.85546875" style="43" customWidth="1"/>
    <col min="8198" max="8448" width="9.140625" style="43"/>
    <col min="8449" max="8449" width="3.42578125" style="43" customWidth="1"/>
    <col min="8450" max="8450" width="9.140625" style="43"/>
    <col min="8451" max="8451" width="11.85546875" style="43" customWidth="1"/>
    <col min="8452" max="8452" width="18.42578125" style="43" customWidth="1"/>
    <col min="8453" max="8453" width="33.85546875" style="43" customWidth="1"/>
    <col min="8454" max="8704" width="9.140625" style="43"/>
    <col min="8705" max="8705" width="3.42578125" style="43" customWidth="1"/>
    <col min="8706" max="8706" width="9.140625" style="43"/>
    <col min="8707" max="8707" width="11.85546875" style="43" customWidth="1"/>
    <col min="8708" max="8708" width="18.42578125" style="43" customWidth="1"/>
    <col min="8709" max="8709" width="33.85546875" style="43" customWidth="1"/>
    <col min="8710" max="8960" width="9.140625" style="43"/>
    <col min="8961" max="8961" width="3.42578125" style="43" customWidth="1"/>
    <col min="8962" max="8962" width="9.140625" style="43"/>
    <col min="8963" max="8963" width="11.85546875" style="43" customWidth="1"/>
    <col min="8964" max="8964" width="18.42578125" style="43" customWidth="1"/>
    <col min="8965" max="8965" width="33.85546875" style="43" customWidth="1"/>
    <col min="8966" max="9216" width="9.140625" style="43"/>
    <col min="9217" max="9217" width="3.42578125" style="43" customWidth="1"/>
    <col min="9218" max="9218" width="9.140625" style="43"/>
    <col min="9219" max="9219" width="11.85546875" style="43" customWidth="1"/>
    <col min="9220" max="9220" width="18.42578125" style="43" customWidth="1"/>
    <col min="9221" max="9221" width="33.85546875" style="43" customWidth="1"/>
    <col min="9222" max="9472" width="9.140625" style="43"/>
    <col min="9473" max="9473" width="3.42578125" style="43" customWidth="1"/>
    <col min="9474" max="9474" width="9.140625" style="43"/>
    <col min="9475" max="9475" width="11.85546875" style="43" customWidth="1"/>
    <col min="9476" max="9476" width="18.42578125" style="43" customWidth="1"/>
    <col min="9477" max="9477" width="33.85546875" style="43" customWidth="1"/>
    <col min="9478" max="9728" width="9.140625" style="43"/>
    <col min="9729" max="9729" width="3.42578125" style="43" customWidth="1"/>
    <col min="9730" max="9730" width="9.140625" style="43"/>
    <col min="9731" max="9731" width="11.85546875" style="43" customWidth="1"/>
    <col min="9732" max="9732" width="18.42578125" style="43" customWidth="1"/>
    <col min="9733" max="9733" width="33.85546875" style="43" customWidth="1"/>
    <col min="9734" max="9984" width="9.140625" style="43"/>
    <col min="9985" max="9985" width="3.42578125" style="43" customWidth="1"/>
    <col min="9986" max="9986" width="9.140625" style="43"/>
    <col min="9987" max="9987" width="11.85546875" style="43" customWidth="1"/>
    <col min="9988" max="9988" width="18.42578125" style="43" customWidth="1"/>
    <col min="9989" max="9989" width="33.85546875" style="43" customWidth="1"/>
    <col min="9990" max="10240" width="9.140625" style="43"/>
    <col min="10241" max="10241" width="3.42578125" style="43" customWidth="1"/>
    <col min="10242" max="10242" width="9.140625" style="43"/>
    <col min="10243" max="10243" width="11.85546875" style="43" customWidth="1"/>
    <col min="10244" max="10244" width="18.42578125" style="43" customWidth="1"/>
    <col min="10245" max="10245" width="33.85546875" style="43" customWidth="1"/>
    <col min="10246" max="10496" width="9.140625" style="43"/>
    <col min="10497" max="10497" width="3.42578125" style="43" customWidth="1"/>
    <col min="10498" max="10498" width="9.140625" style="43"/>
    <col min="10499" max="10499" width="11.85546875" style="43" customWidth="1"/>
    <col min="10500" max="10500" width="18.42578125" style="43" customWidth="1"/>
    <col min="10501" max="10501" width="33.85546875" style="43" customWidth="1"/>
    <col min="10502" max="10752" width="9.140625" style="43"/>
    <col min="10753" max="10753" width="3.42578125" style="43" customWidth="1"/>
    <col min="10754" max="10754" width="9.140625" style="43"/>
    <col min="10755" max="10755" width="11.85546875" style="43" customWidth="1"/>
    <col min="10756" max="10756" width="18.42578125" style="43" customWidth="1"/>
    <col min="10757" max="10757" width="33.85546875" style="43" customWidth="1"/>
    <col min="10758" max="11008" width="9.140625" style="43"/>
    <col min="11009" max="11009" width="3.42578125" style="43" customWidth="1"/>
    <col min="11010" max="11010" width="9.140625" style="43"/>
    <col min="11011" max="11011" width="11.85546875" style="43" customWidth="1"/>
    <col min="11012" max="11012" width="18.42578125" style="43" customWidth="1"/>
    <col min="11013" max="11013" width="33.85546875" style="43" customWidth="1"/>
    <col min="11014" max="11264" width="9.140625" style="43"/>
    <col min="11265" max="11265" width="3.42578125" style="43" customWidth="1"/>
    <col min="11266" max="11266" width="9.140625" style="43"/>
    <col min="11267" max="11267" width="11.85546875" style="43" customWidth="1"/>
    <col min="11268" max="11268" width="18.42578125" style="43" customWidth="1"/>
    <col min="11269" max="11269" width="33.85546875" style="43" customWidth="1"/>
    <col min="11270" max="11520" width="9.140625" style="43"/>
    <col min="11521" max="11521" width="3.42578125" style="43" customWidth="1"/>
    <col min="11522" max="11522" width="9.140625" style="43"/>
    <col min="11523" max="11523" width="11.85546875" style="43" customWidth="1"/>
    <col min="11524" max="11524" width="18.42578125" style="43" customWidth="1"/>
    <col min="11525" max="11525" width="33.85546875" style="43" customWidth="1"/>
    <col min="11526" max="11776" width="9.140625" style="43"/>
    <col min="11777" max="11777" width="3.42578125" style="43" customWidth="1"/>
    <col min="11778" max="11778" width="9.140625" style="43"/>
    <col min="11779" max="11779" width="11.85546875" style="43" customWidth="1"/>
    <col min="11780" max="11780" width="18.42578125" style="43" customWidth="1"/>
    <col min="11781" max="11781" width="33.85546875" style="43" customWidth="1"/>
    <col min="11782" max="12032" width="9.140625" style="43"/>
    <col min="12033" max="12033" width="3.42578125" style="43" customWidth="1"/>
    <col min="12034" max="12034" width="9.140625" style="43"/>
    <col min="12035" max="12035" width="11.85546875" style="43" customWidth="1"/>
    <col min="12036" max="12036" width="18.42578125" style="43" customWidth="1"/>
    <col min="12037" max="12037" width="33.85546875" style="43" customWidth="1"/>
    <col min="12038" max="12288" width="9.140625" style="43"/>
    <col min="12289" max="12289" width="3.42578125" style="43" customWidth="1"/>
    <col min="12290" max="12290" width="9.140625" style="43"/>
    <col min="12291" max="12291" width="11.85546875" style="43" customWidth="1"/>
    <col min="12292" max="12292" width="18.42578125" style="43" customWidth="1"/>
    <col min="12293" max="12293" width="33.85546875" style="43" customWidth="1"/>
    <col min="12294" max="12544" width="9.140625" style="43"/>
    <col min="12545" max="12545" width="3.42578125" style="43" customWidth="1"/>
    <col min="12546" max="12546" width="9.140625" style="43"/>
    <col min="12547" max="12547" width="11.85546875" style="43" customWidth="1"/>
    <col min="12548" max="12548" width="18.42578125" style="43" customWidth="1"/>
    <col min="12549" max="12549" width="33.85546875" style="43" customWidth="1"/>
    <col min="12550" max="12800" width="9.140625" style="43"/>
    <col min="12801" max="12801" width="3.42578125" style="43" customWidth="1"/>
    <col min="12802" max="12802" width="9.140625" style="43"/>
    <col min="12803" max="12803" width="11.85546875" style="43" customWidth="1"/>
    <col min="12804" max="12804" width="18.42578125" style="43" customWidth="1"/>
    <col min="12805" max="12805" width="33.85546875" style="43" customWidth="1"/>
    <col min="12806" max="13056" width="9.140625" style="43"/>
    <col min="13057" max="13057" width="3.42578125" style="43" customWidth="1"/>
    <col min="13058" max="13058" width="9.140625" style="43"/>
    <col min="13059" max="13059" width="11.85546875" style="43" customWidth="1"/>
    <col min="13060" max="13060" width="18.42578125" style="43" customWidth="1"/>
    <col min="13061" max="13061" width="33.85546875" style="43" customWidth="1"/>
    <col min="13062" max="13312" width="9.140625" style="43"/>
    <col min="13313" max="13313" width="3.42578125" style="43" customWidth="1"/>
    <col min="13314" max="13314" width="9.140625" style="43"/>
    <col min="13315" max="13315" width="11.85546875" style="43" customWidth="1"/>
    <col min="13316" max="13316" width="18.42578125" style="43" customWidth="1"/>
    <col min="13317" max="13317" width="33.85546875" style="43" customWidth="1"/>
    <col min="13318" max="13568" width="9.140625" style="43"/>
    <col min="13569" max="13569" width="3.42578125" style="43" customWidth="1"/>
    <col min="13570" max="13570" width="9.140625" style="43"/>
    <col min="13571" max="13571" width="11.85546875" style="43" customWidth="1"/>
    <col min="13572" max="13572" width="18.42578125" style="43" customWidth="1"/>
    <col min="13573" max="13573" width="33.85546875" style="43" customWidth="1"/>
    <col min="13574" max="13824" width="9.140625" style="43"/>
    <col min="13825" max="13825" width="3.42578125" style="43" customWidth="1"/>
    <col min="13826" max="13826" width="9.140625" style="43"/>
    <col min="13827" max="13827" width="11.85546875" style="43" customWidth="1"/>
    <col min="13828" max="13828" width="18.42578125" style="43" customWidth="1"/>
    <col min="13829" max="13829" width="33.85546875" style="43" customWidth="1"/>
    <col min="13830" max="14080" width="9.140625" style="43"/>
    <col min="14081" max="14081" width="3.42578125" style="43" customWidth="1"/>
    <col min="14082" max="14082" width="9.140625" style="43"/>
    <col min="14083" max="14083" width="11.85546875" style="43" customWidth="1"/>
    <col min="14084" max="14084" width="18.42578125" style="43" customWidth="1"/>
    <col min="14085" max="14085" width="33.85546875" style="43" customWidth="1"/>
    <col min="14086" max="14336" width="9.140625" style="43"/>
    <col min="14337" max="14337" width="3.42578125" style="43" customWidth="1"/>
    <col min="14338" max="14338" width="9.140625" style="43"/>
    <col min="14339" max="14339" width="11.85546875" style="43" customWidth="1"/>
    <col min="14340" max="14340" width="18.42578125" style="43" customWidth="1"/>
    <col min="14341" max="14341" width="33.85546875" style="43" customWidth="1"/>
    <col min="14342" max="14592" width="9.140625" style="43"/>
    <col min="14593" max="14593" width="3.42578125" style="43" customWidth="1"/>
    <col min="14594" max="14594" width="9.140625" style="43"/>
    <col min="14595" max="14595" width="11.85546875" style="43" customWidth="1"/>
    <col min="14596" max="14596" width="18.42578125" style="43" customWidth="1"/>
    <col min="14597" max="14597" width="33.85546875" style="43" customWidth="1"/>
    <col min="14598" max="14848" width="9.140625" style="43"/>
    <col min="14849" max="14849" width="3.42578125" style="43" customWidth="1"/>
    <col min="14850" max="14850" width="9.140625" style="43"/>
    <col min="14851" max="14851" width="11.85546875" style="43" customWidth="1"/>
    <col min="14852" max="14852" width="18.42578125" style="43" customWidth="1"/>
    <col min="14853" max="14853" width="33.85546875" style="43" customWidth="1"/>
    <col min="14854" max="15104" width="9.140625" style="43"/>
    <col min="15105" max="15105" width="3.42578125" style="43" customWidth="1"/>
    <col min="15106" max="15106" width="9.140625" style="43"/>
    <col min="15107" max="15107" width="11.85546875" style="43" customWidth="1"/>
    <col min="15108" max="15108" width="18.42578125" style="43" customWidth="1"/>
    <col min="15109" max="15109" width="33.85546875" style="43" customWidth="1"/>
    <col min="15110" max="15360" width="9.140625" style="43"/>
    <col min="15361" max="15361" width="3.42578125" style="43" customWidth="1"/>
    <col min="15362" max="15362" width="9.140625" style="43"/>
    <col min="15363" max="15363" width="11.85546875" style="43" customWidth="1"/>
    <col min="15364" max="15364" width="18.42578125" style="43" customWidth="1"/>
    <col min="15365" max="15365" width="33.85546875" style="43" customWidth="1"/>
    <col min="15366" max="15616" width="9.140625" style="43"/>
    <col min="15617" max="15617" width="3.42578125" style="43" customWidth="1"/>
    <col min="15618" max="15618" width="9.140625" style="43"/>
    <col min="15619" max="15619" width="11.85546875" style="43" customWidth="1"/>
    <col min="15620" max="15620" width="18.42578125" style="43" customWidth="1"/>
    <col min="15621" max="15621" width="33.85546875" style="43" customWidth="1"/>
    <col min="15622" max="15872" width="9.140625" style="43"/>
    <col min="15873" max="15873" width="3.42578125" style="43" customWidth="1"/>
    <col min="15874" max="15874" width="9.140625" style="43"/>
    <col min="15875" max="15875" width="11.85546875" style="43" customWidth="1"/>
    <col min="15876" max="15876" width="18.42578125" style="43" customWidth="1"/>
    <col min="15877" max="15877" width="33.85546875" style="43" customWidth="1"/>
    <col min="15878" max="16128" width="9.140625" style="43"/>
    <col min="16129" max="16129" width="3.42578125" style="43" customWidth="1"/>
    <col min="16130" max="16130" width="9.140625" style="43"/>
    <col min="16131" max="16131" width="11.85546875" style="43" customWidth="1"/>
    <col min="16132" max="16132" width="18.42578125" style="43" customWidth="1"/>
    <col min="16133" max="16133" width="33.85546875" style="43" customWidth="1"/>
    <col min="16134" max="16384" width="9.140625" style="43"/>
  </cols>
  <sheetData>
    <row r="5" spans="1:5" ht="18" x14ac:dyDescent="0.25">
      <c r="A5" s="99" t="s">
        <v>121</v>
      </c>
      <c r="B5" s="99"/>
      <c r="C5" s="99"/>
      <c r="D5" s="99"/>
      <c r="E5" s="99"/>
    </row>
    <row r="7" spans="1:5" ht="15" x14ac:dyDescent="0.25">
      <c r="A7" s="43" t="s">
        <v>71</v>
      </c>
      <c r="B7" s="46">
        <v>2444</v>
      </c>
      <c r="C7" s="50" t="s">
        <v>146</v>
      </c>
      <c r="D7" s="45">
        <f>SUM('ODD CO TREAS'!D11:D18)+('ODD CO TREAS'!D9)</f>
        <v>1.53</v>
      </c>
      <c r="E7" s="43" t="s">
        <v>147</v>
      </c>
    </row>
    <row r="8" spans="1:5" x14ac:dyDescent="0.2">
      <c r="E8" s="43" t="s">
        <v>148</v>
      </c>
    </row>
    <row r="9" spans="1:5" x14ac:dyDescent="0.2">
      <c r="E9" s="43" t="s">
        <v>149</v>
      </c>
    </row>
    <row r="11" spans="1:5" x14ac:dyDescent="0.2">
      <c r="D11" s="46"/>
    </row>
    <row r="12" spans="1:5" x14ac:dyDescent="0.2">
      <c r="C12" s="52" t="s">
        <v>42</v>
      </c>
      <c r="D12" s="53">
        <f>SUM(D7:D10)</f>
        <v>1.53</v>
      </c>
    </row>
    <row r="16" spans="1:5" ht="6.75" customHeight="1" x14ac:dyDescent="0.2"/>
  </sheetData>
  <mergeCells count="1">
    <mergeCell ref="A5:E5"/>
  </mergeCells>
  <pageMargins left="0.75" right="0.75" top="1" bottom="1" header="0.5" footer="0.5"/>
  <pageSetup orientation="portrait" r:id="rId1"/>
  <headerFooter alignWithMargins="0">
    <oddHeader xml:space="preserve">&amp;CDEPARTMENT OF TAXATION DISTRIBUTION FOR
COUNTY LGTA 91 SPECIAL FUND
PURSUANT TO AB104
</oddHeader>
    <oddFooter>&amp;CSTATE OF NEVADA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"/>
  <sheetViews>
    <sheetView workbookViewId="0">
      <selection activeCell="V36" sqref="V36"/>
    </sheetView>
  </sheetViews>
  <sheetFormatPr defaultRowHeight="12.75" x14ac:dyDescent="0.2"/>
  <cols>
    <col min="1" max="1" width="25.5703125" style="43" bestFit="1" customWidth="1"/>
    <col min="2" max="3" width="14.7109375" style="43" customWidth="1"/>
    <col min="4" max="7" width="14.7109375" style="77" customWidth="1"/>
    <col min="8" max="8" width="14.7109375" style="43" customWidth="1"/>
    <col min="9" max="9" width="13.85546875" style="43" bestFit="1" customWidth="1"/>
    <col min="10" max="11" width="14.7109375" style="43" customWidth="1"/>
    <col min="12" max="256" width="9.140625" style="43"/>
    <col min="257" max="257" width="25.5703125" style="43" bestFit="1" customWidth="1"/>
    <col min="258" max="264" width="14.7109375" style="43" customWidth="1"/>
    <col min="265" max="265" width="13.85546875" style="43" bestFit="1" customWidth="1"/>
    <col min="266" max="267" width="14.7109375" style="43" customWidth="1"/>
    <col min="268" max="512" width="9.140625" style="43"/>
    <col min="513" max="513" width="25.5703125" style="43" bestFit="1" customWidth="1"/>
    <col min="514" max="520" width="14.7109375" style="43" customWidth="1"/>
    <col min="521" max="521" width="13.85546875" style="43" bestFit="1" customWidth="1"/>
    <col min="522" max="523" width="14.7109375" style="43" customWidth="1"/>
    <col min="524" max="768" width="9.140625" style="43"/>
    <col min="769" max="769" width="25.5703125" style="43" bestFit="1" customWidth="1"/>
    <col min="770" max="776" width="14.7109375" style="43" customWidth="1"/>
    <col min="777" max="777" width="13.85546875" style="43" bestFit="1" customWidth="1"/>
    <col min="778" max="779" width="14.7109375" style="43" customWidth="1"/>
    <col min="780" max="1024" width="9.140625" style="43"/>
    <col min="1025" max="1025" width="25.5703125" style="43" bestFit="1" customWidth="1"/>
    <col min="1026" max="1032" width="14.7109375" style="43" customWidth="1"/>
    <col min="1033" max="1033" width="13.85546875" style="43" bestFit="1" customWidth="1"/>
    <col min="1034" max="1035" width="14.7109375" style="43" customWidth="1"/>
    <col min="1036" max="1280" width="9.140625" style="43"/>
    <col min="1281" max="1281" width="25.5703125" style="43" bestFit="1" customWidth="1"/>
    <col min="1282" max="1288" width="14.7109375" style="43" customWidth="1"/>
    <col min="1289" max="1289" width="13.85546875" style="43" bestFit="1" customWidth="1"/>
    <col min="1290" max="1291" width="14.7109375" style="43" customWidth="1"/>
    <col min="1292" max="1536" width="9.140625" style="43"/>
    <col min="1537" max="1537" width="25.5703125" style="43" bestFit="1" customWidth="1"/>
    <col min="1538" max="1544" width="14.7109375" style="43" customWidth="1"/>
    <col min="1545" max="1545" width="13.85546875" style="43" bestFit="1" customWidth="1"/>
    <col min="1546" max="1547" width="14.7109375" style="43" customWidth="1"/>
    <col min="1548" max="1792" width="9.140625" style="43"/>
    <col min="1793" max="1793" width="25.5703125" style="43" bestFit="1" customWidth="1"/>
    <col min="1794" max="1800" width="14.7109375" style="43" customWidth="1"/>
    <col min="1801" max="1801" width="13.85546875" style="43" bestFit="1" customWidth="1"/>
    <col min="1802" max="1803" width="14.7109375" style="43" customWidth="1"/>
    <col min="1804" max="2048" width="9.140625" style="43"/>
    <col min="2049" max="2049" width="25.5703125" style="43" bestFit="1" customWidth="1"/>
    <col min="2050" max="2056" width="14.7109375" style="43" customWidth="1"/>
    <col min="2057" max="2057" width="13.85546875" style="43" bestFit="1" customWidth="1"/>
    <col min="2058" max="2059" width="14.7109375" style="43" customWidth="1"/>
    <col min="2060" max="2304" width="9.140625" style="43"/>
    <col min="2305" max="2305" width="25.5703125" style="43" bestFit="1" customWidth="1"/>
    <col min="2306" max="2312" width="14.7109375" style="43" customWidth="1"/>
    <col min="2313" max="2313" width="13.85546875" style="43" bestFit="1" customWidth="1"/>
    <col min="2314" max="2315" width="14.7109375" style="43" customWidth="1"/>
    <col min="2316" max="2560" width="9.140625" style="43"/>
    <col min="2561" max="2561" width="25.5703125" style="43" bestFit="1" customWidth="1"/>
    <col min="2562" max="2568" width="14.7109375" style="43" customWidth="1"/>
    <col min="2569" max="2569" width="13.85546875" style="43" bestFit="1" customWidth="1"/>
    <col min="2570" max="2571" width="14.7109375" style="43" customWidth="1"/>
    <col min="2572" max="2816" width="9.140625" style="43"/>
    <col min="2817" max="2817" width="25.5703125" style="43" bestFit="1" customWidth="1"/>
    <col min="2818" max="2824" width="14.7109375" style="43" customWidth="1"/>
    <col min="2825" max="2825" width="13.85546875" style="43" bestFit="1" customWidth="1"/>
    <col min="2826" max="2827" width="14.7109375" style="43" customWidth="1"/>
    <col min="2828" max="3072" width="9.140625" style="43"/>
    <col min="3073" max="3073" width="25.5703125" style="43" bestFit="1" customWidth="1"/>
    <col min="3074" max="3080" width="14.7109375" style="43" customWidth="1"/>
    <col min="3081" max="3081" width="13.85546875" style="43" bestFit="1" customWidth="1"/>
    <col min="3082" max="3083" width="14.7109375" style="43" customWidth="1"/>
    <col min="3084" max="3328" width="9.140625" style="43"/>
    <col min="3329" max="3329" width="25.5703125" style="43" bestFit="1" customWidth="1"/>
    <col min="3330" max="3336" width="14.7109375" style="43" customWidth="1"/>
    <col min="3337" max="3337" width="13.85546875" style="43" bestFit="1" customWidth="1"/>
    <col min="3338" max="3339" width="14.7109375" style="43" customWidth="1"/>
    <col min="3340" max="3584" width="9.140625" style="43"/>
    <col min="3585" max="3585" width="25.5703125" style="43" bestFit="1" customWidth="1"/>
    <col min="3586" max="3592" width="14.7109375" style="43" customWidth="1"/>
    <col min="3593" max="3593" width="13.85546875" style="43" bestFit="1" customWidth="1"/>
    <col min="3594" max="3595" width="14.7109375" style="43" customWidth="1"/>
    <col min="3596" max="3840" width="9.140625" style="43"/>
    <col min="3841" max="3841" width="25.5703125" style="43" bestFit="1" customWidth="1"/>
    <col min="3842" max="3848" width="14.7109375" style="43" customWidth="1"/>
    <col min="3849" max="3849" width="13.85546875" style="43" bestFit="1" customWidth="1"/>
    <col min="3850" max="3851" width="14.7109375" style="43" customWidth="1"/>
    <col min="3852" max="4096" width="9.140625" style="43"/>
    <col min="4097" max="4097" width="25.5703125" style="43" bestFit="1" customWidth="1"/>
    <col min="4098" max="4104" width="14.7109375" style="43" customWidth="1"/>
    <col min="4105" max="4105" width="13.85546875" style="43" bestFit="1" customWidth="1"/>
    <col min="4106" max="4107" width="14.7109375" style="43" customWidth="1"/>
    <col min="4108" max="4352" width="9.140625" style="43"/>
    <col min="4353" max="4353" width="25.5703125" style="43" bestFit="1" customWidth="1"/>
    <col min="4354" max="4360" width="14.7109375" style="43" customWidth="1"/>
    <col min="4361" max="4361" width="13.85546875" style="43" bestFit="1" customWidth="1"/>
    <col min="4362" max="4363" width="14.7109375" style="43" customWidth="1"/>
    <col min="4364" max="4608" width="9.140625" style="43"/>
    <col min="4609" max="4609" width="25.5703125" style="43" bestFit="1" customWidth="1"/>
    <col min="4610" max="4616" width="14.7109375" style="43" customWidth="1"/>
    <col min="4617" max="4617" width="13.85546875" style="43" bestFit="1" customWidth="1"/>
    <col min="4618" max="4619" width="14.7109375" style="43" customWidth="1"/>
    <col min="4620" max="4864" width="9.140625" style="43"/>
    <col min="4865" max="4865" width="25.5703125" style="43" bestFit="1" customWidth="1"/>
    <col min="4866" max="4872" width="14.7109375" style="43" customWidth="1"/>
    <col min="4873" max="4873" width="13.85546875" style="43" bestFit="1" customWidth="1"/>
    <col min="4874" max="4875" width="14.7109375" style="43" customWidth="1"/>
    <col min="4876" max="5120" width="9.140625" style="43"/>
    <col min="5121" max="5121" width="25.5703125" style="43" bestFit="1" customWidth="1"/>
    <col min="5122" max="5128" width="14.7109375" style="43" customWidth="1"/>
    <col min="5129" max="5129" width="13.85546875" style="43" bestFit="1" customWidth="1"/>
    <col min="5130" max="5131" width="14.7109375" style="43" customWidth="1"/>
    <col min="5132" max="5376" width="9.140625" style="43"/>
    <col min="5377" max="5377" width="25.5703125" style="43" bestFit="1" customWidth="1"/>
    <col min="5378" max="5384" width="14.7109375" style="43" customWidth="1"/>
    <col min="5385" max="5385" width="13.85546875" style="43" bestFit="1" customWidth="1"/>
    <col min="5386" max="5387" width="14.7109375" style="43" customWidth="1"/>
    <col min="5388" max="5632" width="9.140625" style="43"/>
    <col min="5633" max="5633" width="25.5703125" style="43" bestFit="1" customWidth="1"/>
    <col min="5634" max="5640" width="14.7109375" style="43" customWidth="1"/>
    <col min="5641" max="5641" width="13.85546875" style="43" bestFit="1" customWidth="1"/>
    <col min="5642" max="5643" width="14.7109375" style="43" customWidth="1"/>
    <col min="5644" max="5888" width="9.140625" style="43"/>
    <col min="5889" max="5889" width="25.5703125" style="43" bestFit="1" customWidth="1"/>
    <col min="5890" max="5896" width="14.7109375" style="43" customWidth="1"/>
    <col min="5897" max="5897" width="13.85546875" style="43" bestFit="1" customWidth="1"/>
    <col min="5898" max="5899" width="14.7109375" style="43" customWidth="1"/>
    <col min="5900" max="6144" width="9.140625" style="43"/>
    <col min="6145" max="6145" width="25.5703125" style="43" bestFit="1" customWidth="1"/>
    <col min="6146" max="6152" width="14.7109375" style="43" customWidth="1"/>
    <col min="6153" max="6153" width="13.85546875" style="43" bestFit="1" customWidth="1"/>
    <col min="6154" max="6155" width="14.7109375" style="43" customWidth="1"/>
    <col min="6156" max="6400" width="9.140625" style="43"/>
    <col min="6401" max="6401" width="25.5703125" style="43" bestFit="1" customWidth="1"/>
    <col min="6402" max="6408" width="14.7109375" style="43" customWidth="1"/>
    <col min="6409" max="6409" width="13.85546875" style="43" bestFit="1" customWidth="1"/>
    <col min="6410" max="6411" width="14.7109375" style="43" customWidth="1"/>
    <col min="6412" max="6656" width="9.140625" style="43"/>
    <col min="6657" max="6657" width="25.5703125" style="43" bestFit="1" customWidth="1"/>
    <col min="6658" max="6664" width="14.7109375" style="43" customWidth="1"/>
    <col min="6665" max="6665" width="13.85546875" style="43" bestFit="1" customWidth="1"/>
    <col min="6666" max="6667" width="14.7109375" style="43" customWidth="1"/>
    <col min="6668" max="6912" width="9.140625" style="43"/>
    <col min="6913" max="6913" width="25.5703125" style="43" bestFit="1" customWidth="1"/>
    <col min="6914" max="6920" width="14.7109375" style="43" customWidth="1"/>
    <col min="6921" max="6921" width="13.85546875" style="43" bestFit="1" customWidth="1"/>
    <col min="6922" max="6923" width="14.7109375" style="43" customWidth="1"/>
    <col min="6924" max="7168" width="9.140625" style="43"/>
    <col min="7169" max="7169" width="25.5703125" style="43" bestFit="1" customWidth="1"/>
    <col min="7170" max="7176" width="14.7109375" style="43" customWidth="1"/>
    <col min="7177" max="7177" width="13.85546875" style="43" bestFit="1" customWidth="1"/>
    <col min="7178" max="7179" width="14.7109375" style="43" customWidth="1"/>
    <col min="7180" max="7424" width="9.140625" style="43"/>
    <col min="7425" max="7425" width="25.5703125" style="43" bestFit="1" customWidth="1"/>
    <col min="7426" max="7432" width="14.7109375" style="43" customWidth="1"/>
    <col min="7433" max="7433" width="13.85546875" style="43" bestFit="1" customWidth="1"/>
    <col min="7434" max="7435" width="14.7109375" style="43" customWidth="1"/>
    <col min="7436" max="7680" width="9.140625" style="43"/>
    <col min="7681" max="7681" width="25.5703125" style="43" bestFit="1" customWidth="1"/>
    <col min="7682" max="7688" width="14.7109375" style="43" customWidth="1"/>
    <col min="7689" max="7689" width="13.85546875" style="43" bestFit="1" customWidth="1"/>
    <col min="7690" max="7691" width="14.7109375" style="43" customWidth="1"/>
    <col min="7692" max="7936" width="9.140625" style="43"/>
    <col min="7937" max="7937" width="25.5703125" style="43" bestFit="1" customWidth="1"/>
    <col min="7938" max="7944" width="14.7109375" style="43" customWidth="1"/>
    <col min="7945" max="7945" width="13.85546875" style="43" bestFit="1" customWidth="1"/>
    <col min="7946" max="7947" width="14.7109375" style="43" customWidth="1"/>
    <col min="7948" max="8192" width="9.140625" style="43"/>
    <col min="8193" max="8193" width="25.5703125" style="43" bestFit="1" customWidth="1"/>
    <col min="8194" max="8200" width="14.7109375" style="43" customWidth="1"/>
    <col min="8201" max="8201" width="13.85546875" style="43" bestFit="1" customWidth="1"/>
    <col min="8202" max="8203" width="14.7109375" style="43" customWidth="1"/>
    <col min="8204" max="8448" width="9.140625" style="43"/>
    <col min="8449" max="8449" width="25.5703125" style="43" bestFit="1" customWidth="1"/>
    <col min="8450" max="8456" width="14.7109375" style="43" customWidth="1"/>
    <col min="8457" max="8457" width="13.85546875" style="43" bestFit="1" customWidth="1"/>
    <col min="8458" max="8459" width="14.7109375" style="43" customWidth="1"/>
    <col min="8460" max="8704" width="9.140625" style="43"/>
    <col min="8705" max="8705" width="25.5703125" style="43" bestFit="1" customWidth="1"/>
    <col min="8706" max="8712" width="14.7109375" style="43" customWidth="1"/>
    <col min="8713" max="8713" width="13.85546875" style="43" bestFit="1" customWidth="1"/>
    <col min="8714" max="8715" width="14.7109375" style="43" customWidth="1"/>
    <col min="8716" max="8960" width="9.140625" style="43"/>
    <col min="8961" max="8961" width="25.5703125" style="43" bestFit="1" customWidth="1"/>
    <col min="8962" max="8968" width="14.7109375" style="43" customWidth="1"/>
    <col min="8969" max="8969" width="13.85546875" style="43" bestFit="1" customWidth="1"/>
    <col min="8970" max="8971" width="14.7109375" style="43" customWidth="1"/>
    <col min="8972" max="9216" width="9.140625" style="43"/>
    <col min="9217" max="9217" width="25.5703125" style="43" bestFit="1" customWidth="1"/>
    <col min="9218" max="9224" width="14.7109375" style="43" customWidth="1"/>
    <col min="9225" max="9225" width="13.85546875" style="43" bestFit="1" customWidth="1"/>
    <col min="9226" max="9227" width="14.7109375" style="43" customWidth="1"/>
    <col min="9228" max="9472" width="9.140625" style="43"/>
    <col min="9473" max="9473" width="25.5703125" style="43" bestFit="1" customWidth="1"/>
    <col min="9474" max="9480" width="14.7109375" style="43" customWidth="1"/>
    <col min="9481" max="9481" width="13.85546875" style="43" bestFit="1" customWidth="1"/>
    <col min="9482" max="9483" width="14.7109375" style="43" customWidth="1"/>
    <col min="9484" max="9728" width="9.140625" style="43"/>
    <col min="9729" max="9729" width="25.5703125" style="43" bestFit="1" customWidth="1"/>
    <col min="9730" max="9736" width="14.7109375" style="43" customWidth="1"/>
    <col min="9737" max="9737" width="13.85546875" style="43" bestFit="1" customWidth="1"/>
    <col min="9738" max="9739" width="14.7109375" style="43" customWidth="1"/>
    <col min="9740" max="9984" width="9.140625" style="43"/>
    <col min="9985" max="9985" width="25.5703125" style="43" bestFit="1" customWidth="1"/>
    <col min="9986" max="9992" width="14.7109375" style="43" customWidth="1"/>
    <col min="9993" max="9993" width="13.85546875" style="43" bestFit="1" customWidth="1"/>
    <col min="9994" max="9995" width="14.7109375" style="43" customWidth="1"/>
    <col min="9996" max="10240" width="9.140625" style="43"/>
    <col min="10241" max="10241" width="25.5703125" style="43" bestFit="1" customWidth="1"/>
    <col min="10242" max="10248" width="14.7109375" style="43" customWidth="1"/>
    <col min="10249" max="10249" width="13.85546875" style="43" bestFit="1" customWidth="1"/>
    <col min="10250" max="10251" width="14.7109375" style="43" customWidth="1"/>
    <col min="10252" max="10496" width="9.140625" style="43"/>
    <col min="10497" max="10497" width="25.5703125" style="43" bestFit="1" customWidth="1"/>
    <col min="10498" max="10504" width="14.7109375" style="43" customWidth="1"/>
    <col min="10505" max="10505" width="13.85546875" style="43" bestFit="1" customWidth="1"/>
    <col min="10506" max="10507" width="14.7109375" style="43" customWidth="1"/>
    <col min="10508" max="10752" width="9.140625" style="43"/>
    <col min="10753" max="10753" width="25.5703125" style="43" bestFit="1" customWidth="1"/>
    <col min="10754" max="10760" width="14.7109375" style="43" customWidth="1"/>
    <col min="10761" max="10761" width="13.85546875" style="43" bestFit="1" customWidth="1"/>
    <col min="10762" max="10763" width="14.7109375" style="43" customWidth="1"/>
    <col min="10764" max="11008" width="9.140625" style="43"/>
    <col min="11009" max="11009" width="25.5703125" style="43" bestFit="1" customWidth="1"/>
    <col min="11010" max="11016" width="14.7109375" style="43" customWidth="1"/>
    <col min="11017" max="11017" width="13.85546875" style="43" bestFit="1" customWidth="1"/>
    <col min="11018" max="11019" width="14.7109375" style="43" customWidth="1"/>
    <col min="11020" max="11264" width="9.140625" style="43"/>
    <col min="11265" max="11265" width="25.5703125" style="43" bestFit="1" customWidth="1"/>
    <col min="11266" max="11272" width="14.7109375" style="43" customWidth="1"/>
    <col min="11273" max="11273" width="13.85546875" style="43" bestFit="1" customWidth="1"/>
    <col min="11274" max="11275" width="14.7109375" style="43" customWidth="1"/>
    <col min="11276" max="11520" width="9.140625" style="43"/>
    <col min="11521" max="11521" width="25.5703125" style="43" bestFit="1" customWidth="1"/>
    <col min="11522" max="11528" width="14.7109375" style="43" customWidth="1"/>
    <col min="11529" max="11529" width="13.85546875" style="43" bestFit="1" customWidth="1"/>
    <col min="11530" max="11531" width="14.7109375" style="43" customWidth="1"/>
    <col min="11532" max="11776" width="9.140625" style="43"/>
    <col min="11777" max="11777" width="25.5703125" style="43" bestFit="1" customWidth="1"/>
    <col min="11778" max="11784" width="14.7109375" style="43" customWidth="1"/>
    <col min="11785" max="11785" width="13.85546875" style="43" bestFit="1" customWidth="1"/>
    <col min="11786" max="11787" width="14.7109375" style="43" customWidth="1"/>
    <col min="11788" max="12032" width="9.140625" style="43"/>
    <col min="12033" max="12033" width="25.5703125" style="43" bestFit="1" customWidth="1"/>
    <col min="12034" max="12040" width="14.7109375" style="43" customWidth="1"/>
    <col min="12041" max="12041" width="13.85546875" style="43" bestFit="1" customWidth="1"/>
    <col min="12042" max="12043" width="14.7109375" style="43" customWidth="1"/>
    <col min="12044" max="12288" width="9.140625" style="43"/>
    <col min="12289" max="12289" width="25.5703125" style="43" bestFit="1" customWidth="1"/>
    <col min="12290" max="12296" width="14.7109375" style="43" customWidth="1"/>
    <col min="12297" max="12297" width="13.85546875" style="43" bestFit="1" customWidth="1"/>
    <col min="12298" max="12299" width="14.7109375" style="43" customWidth="1"/>
    <col min="12300" max="12544" width="9.140625" style="43"/>
    <col min="12545" max="12545" width="25.5703125" style="43" bestFit="1" customWidth="1"/>
    <col min="12546" max="12552" width="14.7109375" style="43" customWidth="1"/>
    <col min="12553" max="12553" width="13.85546875" style="43" bestFit="1" customWidth="1"/>
    <col min="12554" max="12555" width="14.7109375" style="43" customWidth="1"/>
    <col min="12556" max="12800" width="9.140625" style="43"/>
    <col min="12801" max="12801" width="25.5703125" style="43" bestFit="1" customWidth="1"/>
    <col min="12802" max="12808" width="14.7109375" style="43" customWidth="1"/>
    <col min="12809" max="12809" width="13.85546875" style="43" bestFit="1" customWidth="1"/>
    <col min="12810" max="12811" width="14.7109375" style="43" customWidth="1"/>
    <col min="12812" max="13056" width="9.140625" style="43"/>
    <col min="13057" max="13057" width="25.5703125" style="43" bestFit="1" customWidth="1"/>
    <col min="13058" max="13064" width="14.7109375" style="43" customWidth="1"/>
    <col min="13065" max="13065" width="13.85546875" style="43" bestFit="1" customWidth="1"/>
    <col min="13066" max="13067" width="14.7109375" style="43" customWidth="1"/>
    <col min="13068" max="13312" width="9.140625" style="43"/>
    <col min="13313" max="13313" width="25.5703125" style="43" bestFit="1" customWidth="1"/>
    <col min="13314" max="13320" width="14.7109375" style="43" customWidth="1"/>
    <col min="13321" max="13321" width="13.85546875" style="43" bestFit="1" customWidth="1"/>
    <col min="13322" max="13323" width="14.7109375" style="43" customWidth="1"/>
    <col min="13324" max="13568" width="9.140625" style="43"/>
    <col min="13569" max="13569" width="25.5703125" style="43" bestFit="1" customWidth="1"/>
    <col min="13570" max="13576" width="14.7109375" style="43" customWidth="1"/>
    <col min="13577" max="13577" width="13.85546875" style="43" bestFit="1" customWidth="1"/>
    <col min="13578" max="13579" width="14.7109375" style="43" customWidth="1"/>
    <col min="13580" max="13824" width="9.140625" style="43"/>
    <col min="13825" max="13825" width="25.5703125" style="43" bestFit="1" customWidth="1"/>
    <col min="13826" max="13832" width="14.7109375" style="43" customWidth="1"/>
    <col min="13833" max="13833" width="13.85546875" style="43" bestFit="1" customWidth="1"/>
    <col min="13834" max="13835" width="14.7109375" style="43" customWidth="1"/>
    <col min="13836" max="14080" width="9.140625" style="43"/>
    <col min="14081" max="14081" width="25.5703125" style="43" bestFit="1" customWidth="1"/>
    <col min="14082" max="14088" width="14.7109375" style="43" customWidth="1"/>
    <col min="14089" max="14089" width="13.85546875" style="43" bestFit="1" customWidth="1"/>
    <col min="14090" max="14091" width="14.7109375" style="43" customWidth="1"/>
    <col min="14092" max="14336" width="9.140625" style="43"/>
    <col min="14337" max="14337" width="25.5703125" style="43" bestFit="1" customWidth="1"/>
    <col min="14338" max="14344" width="14.7109375" style="43" customWidth="1"/>
    <col min="14345" max="14345" width="13.85546875" style="43" bestFit="1" customWidth="1"/>
    <col min="14346" max="14347" width="14.7109375" style="43" customWidth="1"/>
    <col min="14348" max="14592" width="9.140625" style="43"/>
    <col min="14593" max="14593" width="25.5703125" style="43" bestFit="1" customWidth="1"/>
    <col min="14594" max="14600" width="14.7109375" style="43" customWidth="1"/>
    <col min="14601" max="14601" width="13.85546875" style="43" bestFit="1" customWidth="1"/>
    <col min="14602" max="14603" width="14.7109375" style="43" customWidth="1"/>
    <col min="14604" max="14848" width="9.140625" style="43"/>
    <col min="14849" max="14849" width="25.5703125" style="43" bestFit="1" customWidth="1"/>
    <col min="14850" max="14856" width="14.7109375" style="43" customWidth="1"/>
    <col min="14857" max="14857" width="13.85546875" style="43" bestFit="1" customWidth="1"/>
    <col min="14858" max="14859" width="14.7109375" style="43" customWidth="1"/>
    <col min="14860" max="15104" width="9.140625" style="43"/>
    <col min="15105" max="15105" width="25.5703125" style="43" bestFit="1" customWidth="1"/>
    <col min="15106" max="15112" width="14.7109375" style="43" customWidth="1"/>
    <col min="15113" max="15113" width="13.85546875" style="43" bestFit="1" customWidth="1"/>
    <col min="15114" max="15115" width="14.7109375" style="43" customWidth="1"/>
    <col min="15116" max="15360" width="9.140625" style="43"/>
    <col min="15361" max="15361" width="25.5703125" style="43" bestFit="1" customWidth="1"/>
    <col min="15362" max="15368" width="14.7109375" style="43" customWidth="1"/>
    <col min="15369" max="15369" width="13.85546875" style="43" bestFit="1" customWidth="1"/>
    <col min="15370" max="15371" width="14.7109375" style="43" customWidth="1"/>
    <col min="15372" max="15616" width="9.140625" style="43"/>
    <col min="15617" max="15617" width="25.5703125" style="43" bestFit="1" customWidth="1"/>
    <col min="15618" max="15624" width="14.7109375" style="43" customWidth="1"/>
    <col min="15625" max="15625" width="13.85546875" style="43" bestFit="1" customWidth="1"/>
    <col min="15626" max="15627" width="14.7109375" style="43" customWidth="1"/>
    <col min="15628" max="15872" width="9.140625" style="43"/>
    <col min="15873" max="15873" width="25.5703125" style="43" bestFit="1" customWidth="1"/>
    <col min="15874" max="15880" width="14.7109375" style="43" customWidth="1"/>
    <col min="15881" max="15881" width="13.85546875" style="43" bestFit="1" customWidth="1"/>
    <col min="15882" max="15883" width="14.7109375" style="43" customWidth="1"/>
    <col min="15884" max="16128" width="9.140625" style="43"/>
    <col min="16129" max="16129" width="25.5703125" style="43" bestFit="1" customWidth="1"/>
    <col min="16130" max="16136" width="14.7109375" style="43" customWidth="1"/>
    <col min="16137" max="16137" width="13.85546875" style="43" bestFit="1" customWidth="1"/>
    <col min="16138" max="16139" width="14.7109375" style="43" customWidth="1"/>
    <col min="16140" max="16384" width="9.140625" style="43"/>
  </cols>
  <sheetData>
    <row r="3" spans="1:11" ht="18" x14ac:dyDescent="0.25">
      <c r="A3" s="100" t="s">
        <v>150</v>
      </c>
      <c r="B3" s="100"/>
      <c r="C3" s="100"/>
      <c r="D3" s="100"/>
      <c r="E3" s="100"/>
      <c r="F3" s="100"/>
      <c r="G3" s="100"/>
      <c r="H3" s="100"/>
      <c r="I3" s="100"/>
      <c r="J3" s="100"/>
    </row>
    <row r="5" spans="1:11" x14ac:dyDescent="0.2">
      <c r="B5" s="83" t="s">
        <v>151</v>
      </c>
      <c r="C5" s="83" t="s">
        <v>152</v>
      </c>
      <c r="D5" s="83" t="s">
        <v>153</v>
      </c>
      <c r="E5" s="83" t="s">
        <v>154</v>
      </c>
      <c r="F5" s="83" t="s">
        <v>155</v>
      </c>
      <c r="G5" s="83" t="s">
        <v>156</v>
      </c>
      <c r="H5" s="83" t="s">
        <v>157</v>
      </c>
      <c r="I5" s="83" t="s">
        <v>158</v>
      </c>
      <c r="J5" s="83" t="s">
        <v>159</v>
      </c>
      <c r="K5" s="83"/>
    </row>
    <row r="6" spans="1:11" x14ac:dyDescent="0.2">
      <c r="E6" s="83"/>
      <c r="H6" s="77"/>
      <c r="I6" s="77"/>
      <c r="J6" s="77"/>
    </row>
    <row r="7" spans="1:11" x14ac:dyDescent="0.2">
      <c r="A7" s="84" t="s">
        <v>21</v>
      </c>
      <c r="B7" s="84"/>
      <c r="C7" s="84"/>
      <c r="D7" s="77">
        <v>10732818.869999999</v>
      </c>
      <c r="E7" s="77">
        <v>10378538.869999999</v>
      </c>
      <c r="F7" s="77">
        <v>9931987.4100000001</v>
      </c>
      <c r="G7" s="77">
        <v>9865903</v>
      </c>
      <c r="H7" s="77">
        <v>8421292</v>
      </c>
      <c r="I7" s="77">
        <v>7294284</v>
      </c>
      <c r="J7" s="77">
        <v>4464569</v>
      </c>
    </row>
    <row r="8" spans="1:11" s="87" customFormat="1" x14ac:dyDescent="0.2">
      <c r="A8" s="84" t="s">
        <v>22</v>
      </c>
      <c r="B8" s="84"/>
      <c r="C8" s="84"/>
      <c r="D8" s="85">
        <v>1996265.6</v>
      </c>
      <c r="E8" s="85">
        <v>1867045.12</v>
      </c>
      <c r="F8" s="85">
        <v>1743629.32</v>
      </c>
      <c r="G8" s="86">
        <v>1604714</v>
      </c>
      <c r="H8" s="77">
        <v>3671879</v>
      </c>
      <c r="I8" s="77">
        <v>4252059</v>
      </c>
      <c r="J8" s="77">
        <v>3942036</v>
      </c>
    </row>
    <row r="9" spans="1:11" x14ac:dyDescent="0.2">
      <c r="A9" s="84" t="s">
        <v>23</v>
      </c>
      <c r="B9" s="84"/>
      <c r="C9" s="84"/>
      <c r="D9" s="88">
        <v>878808.57</v>
      </c>
      <c r="E9" s="88">
        <v>811977.56</v>
      </c>
      <c r="F9" s="88">
        <v>790821.75</v>
      </c>
      <c r="G9" s="86">
        <v>640245</v>
      </c>
      <c r="H9" s="77">
        <v>720106</v>
      </c>
      <c r="I9" s="77">
        <v>686557</v>
      </c>
      <c r="J9" s="77">
        <v>352817</v>
      </c>
    </row>
    <row r="10" spans="1:11" x14ac:dyDescent="0.2">
      <c r="A10" s="84" t="s">
        <v>24</v>
      </c>
      <c r="B10" s="84"/>
      <c r="C10" s="84"/>
      <c r="D10" s="88">
        <v>5475704.3300000001</v>
      </c>
      <c r="E10" s="88">
        <v>5143214.71</v>
      </c>
      <c r="F10" s="88">
        <v>4689963.5599999996</v>
      </c>
      <c r="G10" s="86">
        <v>4406303</v>
      </c>
      <c r="H10" s="77">
        <v>3963675</v>
      </c>
      <c r="I10" s="77">
        <v>3679139</v>
      </c>
      <c r="J10" s="77">
        <v>0</v>
      </c>
    </row>
    <row r="11" spans="1:11" x14ac:dyDescent="0.2">
      <c r="A11" s="84" t="s">
        <v>25</v>
      </c>
      <c r="B11" s="84"/>
      <c r="C11" s="84"/>
      <c r="D11" s="88">
        <v>478056.5</v>
      </c>
      <c r="E11" s="88">
        <v>379974.6</v>
      </c>
      <c r="F11" s="88">
        <v>401094.40000000002</v>
      </c>
      <c r="G11" s="86">
        <v>292326</v>
      </c>
      <c r="H11" s="77">
        <v>383846</v>
      </c>
      <c r="I11" s="77">
        <v>225901</v>
      </c>
      <c r="J11" s="77">
        <v>0</v>
      </c>
    </row>
    <row r="12" spans="1:11" ht="15" x14ac:dyDescent="0.35">
      <c r="A12" s="84" t="s">
        <v>26</v>
      </c>
      <c r="B12" s="84"/>
      <c r="C12" s="84"/>
      <c r="D12" s="79">
        <v>77404.86</v>
      </c>
      <c r="E12" s="79">
        <v>83683.92</v>
      </c>
      <c r="F12" s="79">
        <v>77610.89</v>
      </c>
      <c r="G12" s="89">
        <v>91463</v>
      </c>
      <c r="H12" s="79">
        <v>52268</v>
      </c>
      <c r="I12" s="79">
        <v>50395</v>
      </c>
      <c r="J12" s="79">
        <v>22831</v>
      </c>
    </row>
    <row r="13" spans="1:11" x14ac:dyDescent="0.2">
      <c r="A13" s="90" t="s">
        <v>160</v>
      </c>
      <c r="B13" s="90"/>
      <c r="C13" s="90"/>
      <c r="D13" s="88">
        <f t="shared" ref="D13:J13" si="0">SUM(D7:D12)</f>
        <v>19639058.729999997</v>
      </c>
      <c r="E13" s="88">
        <f t="shared" si="0"/>
        <v>18664434.780000001</v>
      </c>
      <c r="F13" s="88">
        <f t="shared" si="0"/>
        <v>17635107.329999998</v>
      </c>
      <c r="G13" s="88">
        <f t="shared" si="0"/>
        <v>16900954</v>
      </c>
      <c r="H13" s="88">
        <f t="shared" si="0"/>
        <v>17213066</v>
      </c>
      <c r="I13" s="88">
        <f t="shared" si="0"/>
        <v>16188335</v>
      </c>
      <c r="J13" s="88">
        <f t="shared" si="0"/>
        <v>8782253</v>
      </c>
    </row>
    <row r="14" spans="1:11" x14ac:dyDescent="0.2">
      <c r="D14" s="88"/>
      <c r="F14" s="88"/>
      <c r="G14" s="86"/>
      <c r="J14" s="77"/>
    </row>
    <row r="15" spans="1:11" x14ac:dyDescent="0.2">
      <c r="D15" s="88"/>
      <c r="F15" s="88"/>
      <c r="G15" s="86"/>
      <c r="J15" s="77"/>
    </row>
    <row r="16" spans="1:11" x14ac:dyDescent="0.2">
      <c r="A16" s="43" t="s">
        <v>1</v>
      </c>
      <c r="D16" s="91">
        <v>13194269.85</v>
      </c>
      <c r="E16" s="77">
        <v>12453638.75</v>
      </c>
      <c r="F16" s="77">
        <v>11773127.130000001</v>
      </c>
      <c r="G16" s="77">
        <v>11270265.800000001</v>
      </c>
      <c r="H16" s="77">
        <v>11472921.439999999</v>
      </c>
      <c r="I16" s="77">
        <v>10786141.619999999</v>
      </c>
      <c r="J16" s="77">
        <v>5849015.6799999997</v>
      </c>
    </row>
    <row r="17" spans="1:10" x14ac:dyDescent="0.2">
      <c r="A17" s="43" t="s">
        <v>44</v>
      </c>
      <c r="D17" s="88">
        <v>3046571.04</v>
      </c>
      <c r="E17" s="77">
        <v>2995735.1</v>
      </c>
      <c r="F17" s="77">
        <v>2895331.92</v>
      </c>
      <c r="G17" s="77">
        <v>2741960.06</v>
      </c>
      <c r="H17" s="77">
        <v>2795160.91</v>
      </c>
      <c r="I17" s="77">
        <v>2720449.62</v>
      </c>
      <c r="J17" s="77">
        <v>1495933.85</v>
      </c>
    </row>
    <row r="18" spans="1:10" x14ac:dyDescent="0.2">
      <c r="A18" s="43" t="s">
        <v>45</v>
      </c>
      <c r="D18" s="88">
        <v>1464018.7</v>
      </c>
      <c r="E18" s="77">
        <v>1437572.11</v>
      </c>
      <c r="F18" s="77">
        <v>1288738.3700000001</v>
      </c>
      <c r="G18" s="77">
        <v>1267503.92</v>
      </c>
      <c r="H18" s="77">
        <v>1330501.1200000001</v>
      </c>
      <c r="I18" s="77">
        <v>1248331.02</v>
      </c>
      <c r="J18" s="77">
        <v>684497.59</v>
      </c>
    </row>
    <row r="19" spans="1:10" x14ac:dyDescent="0.2">
      <c r="A19" s="43" t="s">
        <v>46</v>
      </c>
      <c r="D19" s="77">
        <v>26467.94</v>
      </c>
      <c r="E19" s="77">
        <v>24991.68</v>
      </c>
      <c r="F19" s="77">
        <v>23631.05</v>
      </c>
      <c r="G19" s="77">
        <v>22613.5</v>
      </c>
      <c r="H19" s="77">
        <v>23031.1</v>
      </c>
      <c r="I19" s="77">
        <v>21643.8</v>
      </c>
      <c r="J19" s="77">
        <v>11733.09</v>
      </c>
    </row>
    <row r="20" spans="1:10" x14ac:dyDescent="0.2">
      <c r="A20" s="43" t="s">
        <v>161</v>
      </c>
      <c r="D20" s="77">
        <v>0</v>
      </c>
      <c r="E20" s="77">
        <v>0</v>
      </c>
      <c r="F20" s="77">
        <v>0</v>
      </c>
      <c r="G20" s="77">
        <v>8450.4699999999993</v>
      </c>
      <c r="H20" s="77">
        <v>8899.15</v>
      </c>
      <c r="I20" s="77">
        <v>7980.85</v>
      </c>
      <c r="J20" s="77">
        <v>4347.22</v>
      </c>
    </row>
    <row r="21" spans="1:10" x14ac:dyDescent="0.2">
      <c r="A21" s="43" t="s">
        <v>162</v>
      </c>
      <c r="D21" s="77">
        <v>0</v>
      </c>
      <c r="E21" s="77">
        <v>4554.13</v>
      </c>
      <c r="F21" s="77">
        <v>4496.95</v>
      </c>
      <c r="G21" s="77">
        <v>4529.45</v>
      </c>
      <c r="H21" s="77">
        <v>4836.8900000000003</v>
      </c>
      <c r="I21" s="77">
        <v>4856.49</v>
      </c>
      <c r="J21" s="77">
        <v>2538.08</v>
      </c>
    </row>
    <row r="22" spans="1:10" x14ac:dyDescent="0.2">
      <c r="A22" s="43" t="s">
        <v>47</v>
      </c>
      <c r="D22" s="77">
        <v>179922.5</v>
      </c>
      <c r="E22" s="77">
        <v>171246.2</v>
      </c>
      <c r="F22" s="77">
        <v>162542.79</v>
      </c>
      <c r="G22" s="77">
        <v>147731.24</v>
      </c>
      <c r="H22" s="77">
        <v>150528.26</v>
      </c>
      <c r="I22" s="77">
        <v>127126.99</v>
      </c>
      <c r="J22" s="77">
        <v>66753.91</v>
      </c>
    </row>
    <row r="23" spans="1:10" x14ac:dyDescent="0.2">
      <c r="A23" s="43" t="s">
        <v>48</v>
      </c>
      <c r="D23" s="77">
        <v>502328.12</v>
      </c>
      <c r="E23" s="77">
        <v>477678.87</v>
      </c>
      <c r="F23" s="77">
        <v>453892.39</v>
      </c>
      <c r="G23" s="77">
        <v>436872.76</v>
      </c>
      <c r="H23" s="77">
        <v>445818.42</v>
      </c>
      <c r="I23" s="77">
        <v>371943.17</v>
      </c>
      <c r="J23" s="77">
        <v>195308.52</v>
      </c>
    </row>
    <row r="24" spans="1:10" x14ac:dyDescent="0.2">
      <c r="A24" s="43" t="s">
        <v>49</v>
      </c>
      <c r="D24" s="77">
        <v>30109.23</v>
      </c>
      <c r="E24" s="77">
        <v>26167.55</v>
      </c>
      <c r="F24" s="77">
        <v>22625.84</v>
      </c>
      <c r="G24" s="77">
        <v>22697.97</v>
      </c>
      <c r="H24" s="77">
        <v>23048.3</v>
      </c>
      <c r="I24" s="77">
        <v>21514.3</v>
      </c>
      <c r="J24" s="77">
        <v>10942.67</v>
      </c>
    </row>
    <row r="25" spans="1:10" x14ac:dyDescent="0.2">
      <c r="A25" s="43" t="s">
        <v>163</v>
      </c>
      <c r="D25" s="77">
        <v>217467.2</v>
      </c>
      <c r="E25" s="77">
        <v>195062.02</v>
      </c>
      <c r="F25" s="77">
        <v>179102.16</v>
      </c>
      <c r="G25" s="77">
        <v>175296.69</v>
      </c>
      <c r="H25" s="77">
        <v>164229.85999999999</v>
      </c>
      <c r="I25" s="77">
        <v>137406.57</v>
      </c>
      <c r="J25" s="77">
        <v>72760.97</v>
      </c>
    </row>
    <row r="26" spans="1:10" x14ac:dyDescent="0.2">
      <c r="A26" s="43" t="s">
        <v>51</v>
      </c>
      <c r="D26" s="77">
        <v>29048.27</v>
      </c>
      <c r="E26" s="77">
        <v>23349.200000000001</v>
      </c>
      <c r="F26" s="77">
        <v>20756.509999999998</v>
      </c>
      <c r="G26" s="77">
        <v>19824.82</v>
      </c>
      <c r="H26" s="77">
        <v>19829.45</v>
      </c>
      <c r="I26" s="77">
        <v>18810.849999999999</v>
      </c>
      <c r="J26" s="77">
        <v>9651.67</v>
      </c>
    </row>
    <row r="27" spans="1:10" x14ac:dyDescent="0.2">
      <c r="A27" s="43" t="s">
        <v>52</v>
      </c>
      <c r="D27" s="77">
        <v>933715.43</v>
      </c>
      <c r="E27" s="77">
        <v>840235.53</v>
      </c>
      <c r="F27" s="77">
        <v>797177.39</v>
      </c>
      <c r="G27" s="77">
        <v>769399.02</v>
      </c>
      <c r="H27" s="77">
        <v>761936.36</v>
      </c>
      <c r="I27" s="77">
        <v>710813.59</v>
      </c>
      <c r="J27" s="77">
        <v>372481.7</v>
      </c>
    </row>
    <row r="28" spans="1:10" ht="15" x14ac:dyDescent="0.35">
      <c r="A28" s="43" t="s">
        <v>53</v>
      </c>
      <c r="D28" s="79">
        <v>15140.45</v>
      </c>
      <c r="E28" s="79">
        <v>14203.64</v>
      </c>
      <c r="F28" s="79">
        <v>13684.83</v>
      </c>
      <c r="G28" s="79">
        <v>13808.07</v>
      </c>
      <c r="H28" s="79">
        <v>12324.55</v>
      </c>
      <c r="I28" s="79">
        <v>11315.63</v>
      </c>
      <c r="J28" s="79">
        <v>6288.09</v>
      </c>
    </row>
    <row r="29" spans="1:10" x14ac:dyDescent="0.2">
      <c r="A29" s="44" t="s">
        <v>54</v>
      </c>
      <c r="B29" s="44"/>
      <c r="C29" s="44"/>
      <c r="D29" s="77">
        <f t="shared" ref="D29:J29" si="1">SUM(D16:D28)</f>
        <v>19639058.73</v>
      </c>
      <c r="E29" s="77">
        <f t="shared" si="1"/>
        <v>18664434.780000001</v>
      </c>
      <c r="F29" s="77">
        <f t="shared" si="1"/>
        <v>17635107.330000002</v>
      </c>
      <c r="G29" s="77">
        <f t="shared" si="1"/>
        <v>16900953.770000003</v>
      </c>
      <c r="H29" s="77">
        <f t="shared" si="1"/>
        <v>17213065.809999999</v>
      </c>
      <c r="I29" s="77">
        <f t="shared" si="1"/>
        <v>16188334.5</v>
      </c>
      <c r="J29" s="77">
        <f t="shared" si="1"/>
        <v>8782253.0399999972</v>
      </c>
    </row>
  </sheetData>
  <mergeCells count="1">
    <mergeCell ref="A3:J3"/>
  </mergeCells>
  <pageMargins left="0.75" right="0.75" top="1" bottom="1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DISTRIBUTION</vt:lpstr>
      <vt:lpstr>CO TREAS</vt:lpstr>
      <vt:lpstr>FS SHEET</vt:lpstr>
      <vt:lpstr>FS LOG</vt:lpstr>
      <vt:lpstr>ODD DIST</vt:lpstr>
      <vt:lpstr>ODD CO TREAS</vt:lpstr>
      <vt:lpstr>ODD FS SHEET</vt:lpstr>
      <vt:lpstr>PRIOR YEARS</vt:lpstr>
      <vt:lpstr>DISTRIBUTION!Print_Area</vt:lpstr>
      <vt:lpstr>DISTRIBUTION!Print_Titles</vt:lpstr>
    </vt:vector>
  </TitlesOfParts>
  <Company>Taxation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Michael Pelham</cp:lastModifiedBy>
  <cp:lastPrinted>2016-08-26T21:35:53Z</cp:lastPrinted>
  <dcterms:created xsi:type="dcterms:W3CDTF">2014-10-08T15:08:13Z</dcterms:created>
  <dcterms:modified xsi:type="dcterms:W3CDTF">2016-08-29T20:27:19Z</dcterms:modified>
</cp:coreProperties>
</file>