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xation\ccshared\Div - Adm Svc\Distribution &amp; Statistics\Distributions\WEB\"/>
    </mc:Choice>
  </mc:AlternateContent>
  <xr:revisionPtr revIDLastSave="0" documentId="13_ncr:1_{5F89ACF1-C3EE-4A9A-990E-B497AB230B9D}" xr6:coauthVersionLast="47" xr6:coauthVersionMax="47" xr10:uidLastSave="{00000000-0000-0000-0000-000000000000}"/>
  <bookViews>
    <workbookView xWindow="-120" yWindow="-120" windowWidth="29040" windowHeight="15840" tabRatio="766" xr2:uid="{00000000-000D-0000-FFFF-FFFF00000000}"/>
  </bookViews>
  <sheets>
    <sheet name="SUMMARY" sheetId="4" r:id="rId1"/>
    <sheet name="BCCRT" sheetId="5" r:id="rId2"/>
    <sheet name="SCCRT" sheetId="6" r:id="rId3"/>
    <sheet name="CIG TAX" sheetId="7" r:id="rId4"/>
    <sheet name="LIQ TAX" sheetId="8" r:id="rId5"/>
    <sheet name="RPTT" sheetId="9" r:id="rId6"/>
    <sheet name="Gov't Services" sheetId="10" r:id="rId7"/>
    <sheet name="CTX DISTRIBUTION" sheetId="11" r:id="rId8"/>
    <sheet name="MONTHLY WA" sheetId="12" r:id="rId9"/>
    <sheet name="MONTHLY WP" sheetId="16" r:id="rId10"/>
    <sheet name="SCCRT In State" sheetId="14" r:id="rId11"/>
    <sheet name="SCCRT Out of State" sheetId="15" r:id="rId12"/>
  </sheets>
  <definedNames>
    <definedName name="_xlnm.Print_Area" localSheetId="1">BCCRT!$A$1:$N$39</definedName>
    <definedName name="_xlnm.Print_Area" localSheetId="2">SCCRT!$A$1:$N$39</definedName>
    <definedName name="_xlnm.Print_Titles" localSheetId="7">'CTX DISTRIBUTION'!$1:$2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1" i="11" l="1"/>
  <c r="N200" i="11"/>
  <c r="N198" i="11"/>
  <c r="N195" i="11"/>
  <c r="N194" i="11"/>
  <c r="N142" i="11"/>
  <c r="N117" i="11"/>
  <c r="N37" i="11"/>
  <c r="N21" i="11"/>
  <c r="N20" i="11"/>
  <c r="N15" i="11"/>
  <c r="N5" i="11"/>
  <c r="N8" i="11"/>
  <c r="N6" i="10"/>
  <c r="N16" i="10"/>
  <c r="N21" i="9"/>
  <c r="N22" i="9"/>
  <c r="N16" i="9"/>
  <c r="J27" i="6" l="1"/>
  <c r="I23" i="14" l="1"/>
  <c r="I21" i="16" l="1"/>
  <c r="H47" i="8" l="1"/>
  <c r="D36" i="7" l="1"/>
  <c r="C21" i="16" l="1"/>
  <c r="B21" i="16"/>
  <c r="B27" i="7" l="1"/>
  <c r="C23" i="14" l="1"/>
  <c r="D23" i="14"/>
  <c r="E23" i="14"/>
  <c r="F23" i="14"/>
  <c r="G23" i="14"/>
  <c r="H23" i="14"/>
  <c r="J23" i="14"/>
  <c r="K23" i="14"/>
  <c r="L23" i="14"/>
  <c r="M23" i="14"/>
  <c r="B23" i="14"/>
  <c r="M21" i="16" l="1"/>
  <c r="L21" i="16"/>
  <c r="K21" i="16"/>
  <c r="H21" i="16"/>
  <c r="G21" i="16"/>
  <c r="F21" i="16"/>
  <c r="E21" i="16"/>
  <c r="D21" i="16"/>
  <c r="N19" i="16"/>
  <c r="N16" i="16"/>
  <c r="N15" i="16"/>
  <c r="N14" i="16"/>
  <c r="N12" i="16"/>
  <c r="N10" i="16"/>
  <c r="N21" i="16" l="1"/>
  <c r="N34" i="7"/>
  <c r="C29" i="12" l="1"/>
  <c r="D29" i="12"/>
  <c r="B29" i="12"/>
  <c r="N34" i="8" l="1"/>
  <c r="C39" i="8" l="1"/>
  <c r="D39" i="8"/>
  <c r="E39" i="8"/>
  <c r="F39" i="8"/>
  <c r="G39" i="8"/>
  <c r="H39" i="8"/>
  <c r="I39" i="8"/>
  <c r="J39" i="8"/>
  <c r="K39" i="8"/>
  <c r="L39" i="8"/>
  <c r="M39" i="8"/>
  <c r="B39" i="8"/>
  <c r="H23" i="15" l="1"/>
  <c r="B23" i="15"/>
  <c r="N284" i="11" l="1"/>
  <c r="M23" i="15" l="1"/>
  <c r="L23" i="15"/>
  <c r="K23" i="15"/>
  <c r="J23" i="15"/>
  <c r="I23" i="15"/>
  <c r="G23" i="15"/>
  <c r="F23" i="15"/>
  <c r="E23" i="15"/>
  <c r="D23" i="15"/>
  <c r="C23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24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M29" i="12"/>
  <c r="L29" i="12"/>
  <c r="K29" i="12"/>
  <c r="J29" i="12"/>
  <c r="I29" i="12"/>
  <c r="H29" i="12"/>
  <c r="G29" i="12"/>
  <c r="F29" i="12"/>
  <c r="E29" i="12"/>
  <c r="N27" i="12"/>
  <c r="N26" i="12"/>
  <c r="N25" i="12"/>
  <c r="N24" i="12"/>
  <c r="N23" i="12"/>
  <c r="N22" i="12"/>
  <c r="N19" i="12"/>
  <c r="N18" i="12"/>
  <c r="N16" i="12"/>
  <c r="N13" i="12"/>
  <c r="N12" i="12"/>
  <c r="N11" i="12"/>
  <c r="N300" i="11"/>
  <c r="N297" i="11"/>
  <c r="N296" i="11"/>
  <c r="N295" i="11"/>
  <c r="N293" i="11"/>
  <c r="N291" i="11"/>
  <c r="N285" i="11"/>
  <c r="N283" i="11"/>
  <c r="N282" i="11"/>
  <c r="N281" i="11"/>
  <c r="N280" i="11"/>
  <c r="N277" i="11"/>
  <c r="N276" i="11"/>
  <c r="N274" i="11"/>
  <c r="N271" i="11"/>
  <c r="N270" i="11"/>
  <c r="N269" i="11"/>
  <c r="N263" i="11"/>
  <c r="N260" i="11"/>
  <c r="N254" i="11"/>
  <c r="N251" i="11"/>
  <c r="N249" i="11"/>
  <c r="N243" i="11"/>
  <c r="N242" i="11"/>
  <c r="N241" i="11"/>
  <c r="N240" i="11"/>
  <c r="N238" i="11"/>
  <c r="N237" i="11"/>
  <c r="N234" i="11"/>
  <c r="N233" i="11"/>
  <c r="N232" i="11"/>
  <c r="N231" i="11"/>
  <c r="N230" i="11"/>
  <c r="N229" i="11"/>
  <c r="N228" i="11"/>
  <c r="N226" i="11"/>
  <c r="N220" i="11"/>
  <c r="N217" i="11"/>
  <c r="N211" i="11"/>
  <c r="N210" i="11"/>
  <c r="N209" i="11"/>
  <c r="N208" i="11"/>
  <c r="N207" i="11"/>
  <c r="N206" i="11"/>
  <c r="N205" i="11"/>
  <c r="N204" i="11"/>
  <c r="N188" i="11"/>
  <c r="N187" i="11"/>
  <c r="N186" i="11"/>
  <c r="N183" i="11"/>
  <c r="N182" i="11"/>
  <c r="N181" i="11"/>
  <c r="N179" i="11"/>
  <c r="N177" i="11"/>
  <c r="N171" i="11"/>
  <c r="N168" i="11"/>
  <c r="N167" i="11"/>
  <c r="N166" i="11"/>
  <c r="N164" i="11"/>
  <c r="N161" i="11"/>
  <c r="N155" i="11"/>
  <c r="N154" i="11"/>
  <c r="N153" i="11"/>
  <c r="N152" i="11"/>
  <c r="N151" i="11"/>
  <c r="N150" i="11"/>
  <c r="N149" i="11"/>
  <c r="N148" i="11"/>
  <c r="N147" i="11"/>
  <c r="N144" i="11"/>
  <c r="N136" i="11"/>
  <c r="N135" i="11"/>
  <c r="N132" i="11"/>
  <c r="N131" i="11"/>
  <c r="N129" i="11"/>
  <c r="N126" i="11"/>
  <c r="N120" i="11"/>
  <c r="N119" i="11"/>
  <c r="N111" i="11"/>
  <c r="N110" i="11"/>
  <c r="N109" i="11"/>
  <c r="N107" i="11"/>
  <c r="N106" i="11"/>
  <c r="N105" i="11"/>
  <c r="N104" i="11"/>
  <c r="N102" i="11"/>
  <c r="N99" i="11"/>
  <c r="N98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2" i="11"/>
  <c r="N71" i="11"/>
  <c r="N70" i="11"/>
  <c r="N68" i="11"/>
  <c r="N65" i="11"/>
  <c r="N64" i="11"/>
  <c r="N63" i="11"/>
  <c r="N62" i="11"/>
  <c r="N56" i="11"/>
  <c r="N55" i="11"/>
  <c r="N54" i="11"/>
  <c r="N53" i="11"/>
  <c r="N52" i="11"/>
  <c r="N51" i="11"/>
  <c r="N48" i="11"/>
  <c r="N47" i="11"/>
  <c r="N46" i="11"/>
  <c r="N45" i="11"/>
  <c r="N44" i="11"/>
  <c r="N43" i="11"/>
  <c r="N42" i="11"/>
  <c r="N41" i="11"/>
  <c r="N40" i="11"/>
  <c r="N39" i="11"/>
  <c r="N38" i="11"/>
  <c r="N35" i="11"/>
  <c r="N34" i="11"/>
  <c r="N33" i="11"/>
  <c r="N32" i="11"/>
  <c r="N31" i="11"/>
  <c r="N29" i="11"/>
  <c r="N27" i="11"/>
  <c r="N17" i="11"/>
  <c r="N9" i="11"/>
  <c r="A39" i="10"/>
  <c r="M24" i="10"/>
  <c r="K24" i="10"/>
  <c r="J24" i="10"/>
  <c r="I24" i="10"/>
  <c r="H24" i="10"/>
  <c r="G24" i="10"/>
  <c r="F24" i="10"/>
  <c r="E24" i="10"/>
  <c r="D24" i="10"/>
  <c r="C24" i="10"/>
  <c r="B24" i="10"/>
  <c r="N22" i="10"/>
  <c r="G25" i="4" s="1"/>
  <c r="N20" i="10"/>
  <c r="G23" i="4" s="1"/>
  <c r="N19" i="10"/>
  <c r="G22" i="4" s="1"/>
  <c r="N18" i="10"/>
  <c r="G21" i="4" s="1"/>
  <c r="N17" i="10"/>
  <c r="G20" i="4" s="1"/>
  <c r="G19" i="4"/>
  <c r="N15" i="10"/>
  <c r="G18" i="4" s="1"/>
  <c r="N14" i="10"/>
  <c r="G17" i="4" s="1"/>
  <c r="N13" i="10"/>
  <c r="G16" i="4" s="1"/>
  <c r="N12" i="10"/>
  <c r="G15" i="4" s="1"/>
  <c r="N11" i="10"/>
  <c r="G14" i="4" s="1"/>
  <c r="N10" i="10"/>
  <c r="G13" i="4" s="1"/>
  <c r="N9" i="10"/>
  <c r="G12" i="4" s="1"/>
  <c r="N8" i="10"/>
  <c r="G11" i="4" s="1"/>
  <c r="N7" i="10"/>
  <c r="G9" i="4"/>
  <c r="A39" i="9"/>
  <c r="M24" i="9"/>
  <c r="L24" i="9"/>
  <c r="K24" i="9"/>
  <c r="J24" i="9"/>
  <c r="I24" i="9"/>
  <c r="H24" i="9"/>
  <c r="G24" i="9"/>
  <c r="F24" i="9"/>
  <c r="E24" i="9"/>
  <c r="D24" i="9"/>
  <c r="C24" i="9"/>
  <c r="B24" i="9"/>
  <c r="F25" i="4"/>
  <c r="F24" i="4"/>
  <c r="N20" i="9"/>
  <c r="F23" i="4" s="1"/>
  <c r="N19" i="9"/>
  <c r="F22" i="4" s="1"/>
  <c r="N18" i="9"/>
  <c r="F21" i="4" s="1"/>
  <c r="N17" i="9"/>
  <c r="F20" i="4" s="1"/>
  <c r="F19" i="4"/>
  <c r="N15" i="9"/>
  <c r="F18" i="4" s="1"/>
  <c r="N14" i="9"/>
  <c r="F17" i="4" s="1"/>
  <c r="N13" i="9"/>
  <c r="F16" i="4" s="1"/>
  <c r="N12" i="9"/>
  <c r="F15" i="4" s="1"/>
  <c r="N11" i="9"/>
  <c r="F14" i="4" s="1"/>
  <c r="N10" i="9"/>
  <c r="F13" i="4" s="1"/>
  <c r="N9" i="9"/>
  <c r="F12" i="4" s="1"/>
  <c r="N8" i="9"/>
  <c r="F11" i="4" s="1"/>
  <c r="N7" i="9"/>
  <c r="N6" i="9"/>
  <c r="F9" i="4" s="1"/>
  <c r="M47" i="8"/>
  <c r="L47" i="8"/>
  <c r="K47" i="8"/>
  <c r="J47" i="8"/>
  <c r="I47" i="8"/>
  <c r="G47" i="8"/>
  <c r="F47" i="8"/>
  <c r="E47" i="8"/>
  <c r="D47" i="8"/>
  <c r="C47" i="8"/>
  <c r="B47" i="8"/>
  <c r="N46" i="8"/>
  <c r="N45" i="8"/>
  <c r="N44" i="8"/>
  <c r="N43" i="8"/>
  <c r="N42" i="8"/>
  <c r="N38" i="8"/>
  <c r="N37" i="8"/>
  <c r="N36" i="8"/>
  <c r="N35" i="8"/>
  <c r="N31" i="8"/>
  <c r="N27" i="8"/>
  <c r="N26" i="8"/>
  <c r="M24" i="8"/>
  <c r="M29" i="8" s="1"/>
  <c r="L24" i="8"/>
  <c r="L29" i="8" s="1"/>
  <c r="K24" i="8"/>
  <c r="K29" i="8" s="1"/>
  <c r="J24" i="8"/>
  <c r="J29" i="8" s="1"/>
  <c r="I24" i="8"/>
  <c r="I29" i="8" s="1"/>
  <c r="H24" i="8"/>
  <c r="H29" i="8" s="1"/>
  <c r="G24" i="8"/>
  <c r="G29" i="8" s="1"/>
  <c r="F24" i="8"/>
  <c r="F29" i="8" s="1"/>
  <c r="E24" i="8"/>
  <c r="E29" i="8" s="1"/>
  <c r="D24" i="8"/>
  <c r="D29" i="8" s="1"/>
  <c r="C24" i="8"/>
  <c r="C29" i="8" s="1"/>
  <c r="B24" i="8"/>
  <c r="B29" i="8" s="1"/>
  <c r="N22" i="8"/>
  <c r="E25" i="4" s="1"/>
  <c r="N21" i="8"/>
  <c r="E24" i="4" s="1"/>
  <c r="N20" i="8"/>
  <c r="E23" i="4" s="1"/>
  <c r="N19" i="8"/>
  <c r="E22" i="4" s="1"/>
  <c r="N18" i="8"/>
  <c r="E21" i="4" s="1"/>
  <c r="N17" i="8"/>
  <c r="E20" i="4" s="1"/>
  <c r="N16" i="8"/>
  <c r="E19" i="4" s="1"/>
  <c r="N15" i="8"/>
  <c r="E18" i="4" s="1"/>
  <c r="N14" i="8"/>
  <c r="E17" i="4" s="1"/>
  <c r="N13" i="8"/>
  <c r="E16" i="4" s="1"/>
  <c r="N12" i="8"/>
  <c r="E15" i="4" s="1"/>
  <c r="N11" i="8"/>
  <c r="E14" i="4" s="1"/>
  <c r="N10" i="8"/>
  <c r="E13" i="4" s="1"/>
  <c r="N9" i="8"/>
  <c r="E12" i="4" s="1"/>
  <c r="N8" i="8"/>
  <c r="E11" i="4" s="1"/>
  <c r="N7" i="8"/>
  <c r="E10" i="4" s="1"/>
  <c r="N6" i="8"/>
  <c r="E9" i="4" s="1"/>
  <c r="N37" i="7"/>
  <c r="N36" i="7"/>
  <c r="N35" i="7"/>
  <c r="N33" i="7"/>
  <c r="O33" i="7" s="1"/>
  <c r="N29" i="7"/>
  <c r="N27" i="7"/>
  <c r="N26" i="7"/>
  <c r="M24" i="7"/>
  <c r="M31" i="7" s="1"/>
  <c r="L24" i="7"/>
  <c r="L31" i="7" s="1"/>
  <c r="K24" i="7"/>
  <c r="K31" i="7" s="1"/>
  <c r="J24" i="7"/>
  <c r="J31" i="7" s="1"/>
  <c r="I24" i="7"/>
  <c r="I31" i="7" s="1"/>
  <c r="H24" i="7"/>
  <c r="H31" i="7" s="1"/>
  <c r="G24" i="7"/>
  <c r="G31" i="7" s="1"/>
  <c r="F24" i="7"/>
  <c r="F31" i="7" s="1"/>
  <c r="E24" i="7"/>
  <c r="E31" i="7" s="1"/>
  <c r="D24" i="7"/>
  <c r="D31" i="7" s="1"/>
  <c r="C24" i="7"/>
  <c r="C31" i="7" s="1"/>
  <c r="B24" i="7"/>
  <c r="B31" i="7" s="1"/>
  <c r="N22" i="7"/>
  <c r="D25" i="4" s="1"/>
  <c r="N21" i="7"/>
  <c r="D24" i="4" s="1"/>
  <c r="N20" i="7"/>
  <c r="D23" i="4" s="1"/>
  <c r="N19" i="7"/>
  <c r="D22" i="4" s="1"/>
  <c r="N18" i="7"/>
  <c r="D21" i="4" s="1"/>
  <c r="N17" i="7"/>
  <c r="D20" i="4" s="1"/>
  <c r="N16" i="7"/>
  <c r="D19" i="4" s="1"/>
  <c r="N15" i="7"/>
  <c r="D18" i="4" s="1"/>
  <c r="N14" i="7"/>
  <c r="D17" i="4" s="1"/>
  <c r="N13" i="7"/>
  <c r="D16" i="4" s="1"/>
  <c r="N12" i="7"/>
  <c r="D15" i="4" s="1"/>
  <c r="N11" i="7"/>
  <c r="D14" i="4" s="1"/>
  <c r="N10" i="7"/>
  <c r="D13" i="4" s="1"/>
  <c r="N9" i="7"/>
  <c r="D12" i="4" s="1"/>
  <c r="N8" i="7"/>
  <c r="D11" i="4" s="1"/>
  <c r="N7" i="7"/>
  <c r="N6" i="7"/>
  <c r="D9" i="4" s="1"/>
  <c r="N27" i="6"/>
  <c r="N26" i="6"/>
  <c r="M24" i="6"/>
  <c r="L24" i="6"/>
  <c r="K24" i="6"/>
  <c r="J24" i="6"/>
  <c r="I24" i="6"/>
  <c r="H24" i="6"/>
  <c r="G24" i="6"/>
  <c r="F24" i="6"/>
  <c r="E24" i="6"/>
  <c r="D24" i="6"/>
  <c r="C24" i="6"/>
  <c r="B24" i="6"/>
  <c r="N22" i="6"/>
  <c r="C25" i="4" s="1"/>
  <c r="N21" i="6"/>
  <c r="C24" i="4" s="1"/>
  <c r="N20" i="6"/>
  <c r="C23" i="4" s="1"/>
  <c r="N19" i="6"/>
  <c r="C22" i="4" s="1"/>
  <c r="N18" i="6"/>
  <c r="C21" i="4" s="1"/>
  <c r="N17" i="6"/>
  <c r="C20" i="4" s="1"/>
  <c r="N16" i="6"/>
  <c r="C19" i="4" s="1"/>
  <c r="N15" i="6"/>
  <c r="C18" i="4" s="1"/>
  <c r="N14" i="6"/>
  <c r="C17" i="4" s="1"/>
  <c r="N13" i="6"/>
  <c r="C16" i="4" s="1"/>
  <c r="N12" i="6"/>
  <c r="C15" i="4" s="1"/>
  <c r="N11" i="6"/>
  <c r="C14" i="4" s="1"/>
  <c r="N10" i="6"/>
  <c r="C13" i="4" s="1"/>
  <c r="N9" i="6"/>
  <c r="C12" i="4" s="1"/>
  <c r="N8" i="6"/>
  <c r="C11" i="4" s="1"/>
  <c r="N7" i="6"/>
  <c r="C10" i="4" s="1"/>
  <c r="N6" i="6"/>
  <c r="C9" i="4" s="1"/>
  <c r="N27" i="5"/>
  <c r="N26" i="5"/>
  <c r="M24" i="5"/>
  <c r="L24" i="5"/>
  <c r="K24" i="5"/>
  <c r="J24" i="5"/>
  <c r="I24" i="5"/>
  <c r="H24" i="5"/>
  <c r="G24" i="5"/>
  <c r="F24" i="5"/>
  <c r="E24" i="5"/>
  <c r="D24" i="5"/>
  <c r="C24" i="5"/>
  <c r="B24" i="5"/>
  <c r="N22" i="5"/>
  <c r="B25" i="4" s="1"/>
  <c r="N21" i="5"/>
  <c r="B24" i="4" s="1"/>
  <c r="N20" i="5"/>
  <c r="B23" i="4" s="1"/>
  <c r="N19" i="5"/>
  <c r="B22" i="4" s="1"/>
  <c r="N18" i="5"/>
  <c r="B21" i="4" s="1"/>
  <c r="N17" i="5"/>
  <c r="B20" i="4" s="1"/>
  <c r="N16" i="5"/>
  <c r="B19" i="4" s="1"/>
  <c r="N15" i="5"/>
  <c r="B18" i="4" s="1"/>
  <c r="N14" i="5"/>
  <c r="B17" i="4" s="1"/>
  <c r="N13" i="5"/>
  <c r="B16" i="4" s="1"/>
  <c r="N12" i="5"/>
  <c r="B15" i="4" s="1"/>
  <c r="N11" i="5"/>
  <c r="B14" i="4" s="1"/>
  <c r="N10" i="5"/>
  <c r="B13" i="4" s="1"/>
  <c r="N9" i="5"/>
  <c r="B12" i="4" s="1"/>
  <c r="N8" i="5"/>
  <c r="B11" i="4" s="1"/>
  <c r="N7" i="5"/>
  <c r="B10" i="4" s="1"/>
  <c r="N6" i="5"/>
  <c r="B9" i="4" s="1"/>
  <c r="N39" i="8" l="1"/>
  <c r="N29" i="12"/>
  <c r="H9" i="4"/>
  <c r="N23" i="14"/>
  <c r="N24" i="9"/>
  <c r="E27" i="4"/>
  <c r="N24" i="7"/>
  <c r="N31" i="7" s="1"/>
  <c r="C27" i="4"/>
  <c r="N24" i="5"/>
  <c r="N28" i="5" s="1"/>
  <c r="N23" i="15"/>
  <c r="G10" i="4"/>
  <c r="F10" i="4"/>
  <c r="N47" i="8"/>
  <c r="H20" i="4"/>
  <c r="N24" i="8"/>
  <c r="N29" i="8" s="1"/>
  <c r="H12" i="4"/>
  <c r="H18" i="4"/>
  <c r="D10" i="4"/>
  <c r="D27" i="4" s="1"/>
  <c r="H14" i="4"/>
  <c r="H16" i="4"/>
  <c r="H22" i="4"/>
  <c r="H11" i="4"/>
  <c r="H15" i="4"/>
  <c r="H19" i="4"/>
  <c r="H23" i="4"/>
  <c r="N24" i="6"/>
  <c r="N28" i="6" s="1"/>
  <c r="N30" i="6" s="1"/>
  <c r="H13" i="4"/>
  <c r="H17" i="4"/>
  <c r="H21" i="4"/>
  <c r="H25" i="4"/>
  <c r="B27" i="4"/>
  <c r="H10" i="4" l="1"/>
  <c r="F27" i="4"/>
  <c r="N11" i="11" l="1"/>
  <c r="N23" i="11"/>
  <c r="N58" i="11"/>
  <c r="N94" i="11"/>
  <c r="N113" i="11"/>
  <c r="N122" i="11"/>
  <c r="N138" i="11"/>
  <c r="N157" i="11"/>
  <c r="N173" i="11"/>
  <c r="N190" i="11"/>
  <c r="N213" i="11"/>
  <c r="N222" i="11"/>
  <c r="N245" i="11"/>
  <c r="N256" i="11"/>
  <c r="N265" i="11"/>
  <c r="N287" i="11"/>
  <c r="N302" i="11"/>
  <c r="N308" i="11" l="1"/>
  <c r="N21" i="10"/>
  <c r="G24" i="4" s="1"/>
  <c r="N24" i="10"/>
  <c r="L24" i="10"/>
  <c r="H24" i="4" l="1"/>
  <c r="H27" i="4" s="1"/>
  <c r="G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marih</author>
    <author>Kevin L. Williams</author>
    <author>Valued Gateway Client</author>
  </authors>
  <commentList>
    <comment ref="A2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Total Distribution - County column from cigarette stat report</t>
        </r>
      </text>
    </comment>
    <comment ref="A2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administrative costs" line from Totals column on cigarette stat report</t>
        </r>
      </text>
    </comment>
    <comment ref="A2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refunds" line from Totals column on cigarette stat report</t>
        </r>
      </text>
    </comment>
    <comment ref="N27" authorId="1" shapeId="0" xr:uid="{181B8949-0140-4D10-966E-AF1E6B0FD684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8/5/20 This number may differ from that reported in 606304 9620 due to refunds related to CIG Civil Penalties or Licenses</t>
        </r>
      </text>
    </comment>
    <comment ref="A29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"Total distribution" line from State column on cigarette stat report</t>
        </r>
      </text>
    </comment>
    <comment ref="A31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"Total receipts" line in Totals column on cigarette stat report</t>
        </r>
      </text>
    </comment>
    <comment ref="A33" authorId="2" shapeId="0" xr:uid="{00000000-0006-0000-0300-000006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From "Plus license fees" line in totals column of cigarette stat report.
s/b only county funds- 
 Amount is from the TAS Distribution Summary report forCIG</t>
        </r>
      </text>
    </comment>
    <comment ref="A34" authorId="1" shapeId="0" xr:uid="{5AAF6A3D-3AA6-46E8-8519-1B76580D8FAE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1/2/20 TAS Distribution Summary report for OTL
from BA 606304 9653 to 2361 3601; change created by SB81</t>
        </r>
      </text>
    </comment>
    <comment ref="A35" authorId="1" shapeId="0" xr:uid="{1D28F1A0-83AF-4FC1-BC3F-6F4CC547AAFD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10-2-19  Civil Penalties levied on CIG and OTP as reported by TAS Distribution Summary</t>
        </r>
      </text>
    </comment>
    <comment ref="A36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total collections minus refunds</t>
        </r>
      </text>
    </comment>
    <comment ref="A37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From "Stamps sold" line in Totals column of cigarette stat report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</authors>
  <commentList>
    <comment ref="A3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2-22-18 Comes from the TAS Monthly Balance report Current LQL Distributions - verify with Distribution report as July period may differ due to prior period futures distributing in the current period; then use Distribution report. This total is also at the bottom of the BWL TAS report.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Pelham</author>
  </authors>
  <commentList>
    <comment ref="A1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Michael Pelham 3-27-17:</t>
        </r>
        <r>
          <rPr>
            <sz val="9"/>
            <color indexed="81"/>
            <rFont val="Tahoma"/>
            <family val="2"/>
          </rPr>
          <t xml:space="preserve">
LVUWB was removed from CTX distribution by the NTC in March 2017.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</authors>
  <commentList>
    <comment ref="A3" authorId="0" shapeId="0" xr:uid="{680C610B-ECFF-4DE5-971F-BCB6DCC1375B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9/30/19  This should come from the TAS Distribution report as it is comparing collections in each county, where previously we were using the CTX in-state totals which represent what is being reported as in-state, i.e. collections less STAR bond, or SCCR in-state available to distribute</t>
        </r>
      </text>
    </comment>
  </commentList>
</comments>
</file>

<file path=xl/sharedStrings.xml><?xml version="1.0" encoding="utf-8"?>
<sst xmlns="http://schemas.openxmlformats.org/spreadsheetml/2006/main" count="639" uniqueCount="275">
  <si>
    <t>CONSOLIDATED TAX DISTRIBUTION</t>
  </si>
  <si>
    <t>REVENUE SUMMARY BY COUNTY</t>
  </si>
  <si>
    <t>COUNTY</t>
  </si>
  <si>
    <t>BCCRT</t>
  </si>
  <si>
    <t>SCCRT</t>
  </si>
  <si>
    <t>CIGARETTE</t>
  </si>
  <si>
    <t>LIQUOR</t>
  </si>
  <si>
    <t>RPTT</t>
  </si>
  <si>
    <t>GST</t>
  </si>
  <si>
    <t>TOTAL</t>
  </si>
  <si>
    <t>CARSON CITY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</si>
  <si>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</si>
  <si>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</si>
  <si>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</si>
  <si>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</si>
  <si>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</si>
  <si>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</si>
  <si>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</si>
  <si>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</si>
  <si>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</si>
  <si>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</si>
  <si>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</si>
  <si>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</si>
  <si>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</si>
  <si>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</si>
  <si>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WASHOE</t>
  </si>
  <si>
    <t>WHITE PINE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</si>
  <si>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</si>
  <si>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</si>
  <si>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</si>
  <si>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</si>
  <si>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</si>
  <si>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</si>
  <si>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</si>
  <si>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</si>
  <si>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</si>
  <si>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</si>
  <si>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</si>
  <si>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</si>
  <si>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DATE</t>
  </si>
  <si>
    <t>GENERAL FUND</t>
  </si>
  <si>
    <t>STAR BONDS</t>
  </si>
  <si>
    <t>Gross Revenue</t>
  </si>
  <si>
    <t>Total</t>
  </si>
  <si>
    <t>Less Emergency Fund</t>
  </si>
  <si>
    <t>Gross Revenue Comparison</t>
  </si>
  <si>
    <t>ADMIN. FEES</t>
  </si>
  <si>
    <t>REFUNDS</t>
  </si>
  <si>
    <t>STATE SHARE</t>
  </si>
  <si>
    <t>TOTAL RECEIPTS</t>
  </si>
  <si>
    <t>ASSESSMENTS</t>
  </si>
  <si>
    <t>OTHER TOBACCO PROD.</t>
  </si>
  <si>
    <t>PACKAGES</t>
  </si>
  <si>
    <t>STATE GENERAL FUND</t>
  </si>
  <si>
    <t>LIQUOR PROGRAM ACCT</t>
  </si>
  <si>
    <t>TOTAL DISTRIBUTIONS</t>
  </si>
  <si>
    <t>LICENSE/CERT FEES</t>
  </si>
  <si>
    <t>BEER - GALLONS</t>
  </si>
  <si>
    <t>UNDER 14% - GALLONS</t>
  </si>
  <si>
    <t>14 - 22% - GALLONS</t>
  </si>
  <si>
    <t>OVER 22% - GALLONS</t>
  </si>
  <si>
    <t>ENTITY</t>
  </si>
  <si>
    <t>THE COUNTY OF CARSON CITY</t>
  </si>
  <si>
    <t>SPECIAL DISTRICTS</t>
  </si>
  <si>
    <t>CARSON-TRUCKEE WATER CONSERVANCY</t>
  </si>
  <si>
    <t>SIERRA FOREST FIRE PROTECTION</t>
  </si>
  <si>
    <t>TOTAL CARSON CITY</t>
  </si>
  <si>
    <t xml:space="preserve">THE COUNTY OF CHURCHILL </t>
  </si>
  <si>
    <t>LOCAL GOVERNMENTS</t>
  </si>
  <si>
    <t>CHURCHILL COUNTY</t>
  </si>
  <si>
    <t>FALLON</t>
  </si>
  <si>
    <t>CHURCHILL MOSQUITO ABATEMENT GID</t>
  </si>
  <si>
    <t>TOTAL CHURCHILL COUNTY</t>
  </si>
  <si>
    <t>THE COUNTY OF CLARK</t>
  </si>
  <si>
    <t>ENTERPRISE DISTRICT</t>
  </si>
  <si>
    <t>KYLE CANYON WATER DISTRICT</t>
  </si>
  <si>
    <t>CLARK COUNTY</t>
  </si>
  <si>
    <t>BOULDER CITY</t>
  </si>
  <si>
    <t>HENDERSON</t>
  </si>
  <si>
    <t>LAS VEGAS</t>
  </si>
  <si>
    <t>MESQUITE</t>
  </si>
  <si>
    <t>NORTH LAS VEGAS</t>
  </si>
  <si>
    <t>BUNKERVILLE</t>
  </si>
  <si>
    <t>ENTERPRISE</t>
  </si>
  <si>
    <t>GLENDALE</t>
  </si>
  <si>
    <t>LAUGHLIN</t>
  </si>
  <si>
    <t xml:space="preserve">MOAPA VALLEY </t>
  </si>
  <si>
    <t>PARADISE</t>
  </si>
  <si>
    <t>SEARCHLIGHT</t>
  </si>
  <si>
    <t>SPRING VALLEY</t>
  </si>
  <si>
    <t>SUMMERLIN</t>
  </si>
  <si>
    <t>SUNRISE MANOR</t>
  </si>
  <si>
    <t>WHITNEY</t>
  </si>
  <si>
    <t>WINCHESTER</t>
  </si>
  <si>
    <t>BOULDER LIBRARY DISTRICT</t>
  </si>
  <si>
    <t xml:space="preserve">CLARK COUNTY FIRE PROTECTION </t>
  </si>
  <si>
    <t>HENDERSON LIBRARY DISTRICT</t>
  </si>
  <si>
    <t>LAS VEGAS/CLARK CO LIBRARY DISTRICT</t>
  </si>
  <si>
    <t xml:space="preserve">MOAPA FIRE PROTECTION </t>
  </si>
  <si>
    <t>MT CHARLESTON FIRE PROTECTION</t>
  </si>
  <si>
    <t>TOTAL CLARK COUNTY</t>
  </si>
  <si>
    <t>THE COUNTY OF DOUGLAS</t>
  </si>
  <si>
    <t xml:space="preserve">ENTERPRISE DISTRICTS </t>
  </si>
  <si>
    <t>DOUGLAS COUNTY SEWER IMPROVEMENT GID</t>
  </si>
  <si>
    <t>ELK POINT SANITATION GID</t>
  </si>
  <si>
    <t>MINDEN/GARDNERVILLE SANITATION GID</t>
  </si>
  <si>
    <t>TAHOE DOUGLAS SEWER IMPROVEMENT GID</t>
  </si>
  <si>
    <t>DOUGLAS COUNTY</t>
  </si>
  <si>
    <t>GARDNERVILLE</t>
  </si>
  <si>
    <t>GENOA</t>
  </si>
  <si>
    <t>MINDEN</t>
  </si>
  <si>
    <t>CAVE ROCK GID</t>
  </si>
  <si>
    <t>DOUGLAS MOSQUITO PROTECTION GID</t>
  </si>
  <si>
    <t>EAST FORK FIRE PROTECTION</t>
  </si>
  <si>
    <t>GARDNERVILLE RANCHOS GID</t>
  </si>
  <si>
    <t>INDIAN HILLS GID</t>
  </si>
  <si>
    <t>KINGSBURY GID</t>
  </si>
  <si>
    <t>LAKERIDGE GID</t>
  </si>
  <si>
    <t>LOGAN CREEK GID</t>
  </si>
  <si>
    <t>MARLA BAY GID</t>
  </si>
  <si>
    <t>OLIVER PARK GID</t>
  </si>
  <si>
    <t>ROUND HILL GID</t>
  </si>
  <si>
    <t>SKYLAND GID</t>
  </si>
  <si>
    <t>TAHOE DOUGLAS FIRE PROTECTION</t>
  </si>
  <si>
    <t>TOPAZ RANCH GID</t>
  </si>
  <si>
    <t>ZEPHYR COVE GID</t>
  </si>
  <si>
    <t>ZEPHYR HEIGHTS GID</t>
  </si>
  <si>
    <t>ZEPHYR KNOLLS GID</t>
  </si>
  <si>
    <t>TOTAL DOUGLAS COUNTY</t>
  </si>
  <si>
    <t>THE COUNTY OF ELKO</t>
  </si>
  <si>
    <t xml:space="preserve">ENTERPRISE DISTRICT </t>
  </si>
  <si>
    <t>ELKO CONVENTION/VISITORS AUTHORITY</t>
  </si>
  <si>
    <t>ELKO TELEVISION DISTRICT</t>
  </si>
  <si>
    <t>ELKO COUNTY</t>
  </si>
  <si>
    <t>CARLIN</t>
  </si>
  <si>
    <t>ELKO CITY</t>
  </si>
  <si>
    <t>WELLS</t>
  </si>
  <si>
    <t>WEST WENDOVER</t>
  </si>
  <si>
    <t>JACKPOT</t>
  </si>
  <si>
    <t>MONTELLO</t>
  </si>
  <si>
    <t>MOUNTAIN CITY</t>
  </si>
  <si>
    <t>TOTAL ELKO COUNTY</t>
  </si>
  <si>
    <t xml:space="preserve">THE COUNTY OF ESMERALDA  </t>
  </si>
  <si>
    <t>ESMERALDA COUNTY</t>
  </si>
  <si>
    <t>GOLDFIELD</t>
  </si>
  <si>
    <t>SILVER PEAK</t>
  </si>
  <si>
    <t>TOTAL ESMERALDA COUNTY</t>
  </si>
  <si>
    <t>THE COUNTY OF EUREKA</t>
  </si>
  <si>
    <t>EUREKA TELEVISION DISTRICT</t>
  </si>
  <si>
    <t>EUREKA COUNTY</t>
  </si>
  <si>
    <t>CRESENT VALLEY</t>
  </si>
  <si>
    <t>DIAMOND VALLEY RODENT</t>
  </si>
  <si>
    <t>DIAMOND VALLEY WEED</t>
  </si>
  <si>
    <t>TOTAL EUREKA COUNTY</t>
  </si>
  <si>
    <t>THE COUNTY OF HUMBOLDT</t>
  </si>
  <si>
    <t>HUMBOLDT COUNTY</t>
  </si>
  <si>
    <t>WINNEMUCCA</t>
  </si>
  <si>
    <t>GOLCONDA FIRE PROTECTION</t>
  </si>
  <si>
    <t>HUMBOLDT FIRE PROTECTION</t>
  </si>
  <si>
    <t>HUMBOLDT HOSPITAL DISTRICT</t>
  </si>
  <si>
    <t>MCDERMIT FIRE PROTECTION</t>
  </si>
  <si>
    <t>OROVADA COMMUNITY SERVICES GID</t>
  </si>
  <si>
    <t>OROVADA FIRE PROTECTION</t>
  </si>
  <si>
    <t>PARADISE FIRE PROTECTION</t>
  </si>
  <si>
    <t>PUEBLO FIRE PROTECTION</t>
  </si>
  <si>
    <t>WINNEMUCCA RURAL FIRE PROTECTION</t>
  </si>
  <si>
    <t>TOTAL HUMBOLDT COUNTY</t>
  </si>
  <si>
    <t>THE COUNTY OF LANDER</t>
  </si>
  <si>
    <t>LANDER CO SEWER IMPROVEMENT DISTRICT #2</t>
  </si>
  <si>
    <t>LANDER COUNTY</t>
  </si>
  <si>
    <t>AUSTIN</t>
  </si>
  <si>
    <t>BATTLE MOUNTAIN</t>
  </si>
  <si>
    <t>KINGSTON</t>
  </si>
  <si>
    <t>LANDER HOSPITAL DISTRICT</t>
  </si>
  <si>
    <t>TOTAL LANDER COUNTY</t>
  </si>
  <si>
    <t>THE COUNTY OF LINCOLN</t>
  </si>
  <si>
    <t>LINCOLN COUNTY</t>
  </si>
  <si>
    <t>CALIENTE</t>
  </si>
  <si>
    <t>ALAMO</t>
  </si>
  <si>
    <t>PANACA</t>
  </si>
  <si>
    <t>PIOCHE</t>
  </si>
  <si>
    <t>LINCOLN COUNTY HOSPITAL DISTRICT</t>
  </si>
  <si>
    <t>PAHRANAGAT VALLEY FIRE PROTECTION</t>
  </si>
  <si>
    <t>PIOCHE FIRE PROTECTION</t>
  </si>
  <si>
    <t>TOTAL LINCOLN COUNTY</t>
  </si>
  <si>
    <t>THE COUNTY OF LYON</t>
  </si>
  <si>
    <t>STAGECOACH GID</t>
  </si>
  <si>
    <t>WILLOWCREEK GID</t>
  </si>
  <si>
    <t>LYON COUNTY</t>
  </si>
  <si>
    <t>FERNLEY</t>
  </si>
  <si>
    <t>YERINGTON</t>
  </si>
  <si>
    <t>CENTRAL LYON FIRE PROTECTION</t>
  </si>
  <si>
    <t>MASON VALLEY FIRE PROTECTION</t>
  </si>
  <si>
    <t>MASON VALLEY MOSQUITO ABATEMENT</t>
  </si>
  <si>
    <t>NORTH LYON FIRE PROTECTION</t>
  </si>
  <si>
    <t>SILVER SPRINGS STAGECOACH HOSPITAL</t>
  </si>
  <si>
    <t>SMITH VALLEY FIRE PROTECTION</t>
  </si>
  <si>
    <t>SOUTH  LYON HOSPITAL DISTRICT</t>
  </si>
  <si>
    <t>TOTAL LYON COUNTY</t>
  </si>
  <si>
    <t xml:space="preserve">THE COUNTY OF MINERAL </t>
  </si>
  <si>
    <t>MINERAL COUNTY</t>
  </si>
  <si>
    <t>MINERAL COUNTY HOSPITAL DISTRICT</t>
  </si>
  <si>
    <t>TOTAL MINERAL COUNTY</t>
  </si>
  <si>
    <t>THE COUNTY OF NYE *</t>
  </si>
  <si>
    <t>NYE COUNTY</t>
  </si>
  <si>
    <t>AMARGOSA</t>
  </si>
  <si>
    <t>BEATTY</t>
  </si>
  <si>
    <t>GABBS</t>
  </si>
  <si>
    <t>MANHATTAN</t>
  </si>
  <si>
    <t>PAHRUMP</t>
  </si>
  <si>
    <t>ROUND MOUNTAIN</t>
  </si>
  <si>
    <t>TONOPAH</t>
  </si>
  <si>
    <t>AMARGOSA LIBRARY DISTRICT</t>
  </si>
  <si>
    <t>BEATTY LIBRARY DISTRICT</t>
  </si>
  <si>
    <t>PAHRUMP LIBRARY DISTRICT</t>
  </si>
  <si>
    <t>PAHRUMP SWIM POOL GID</t>
  </si>
  <si>
    <t>SMOKY VALLEY LIBRARY DISTRICT</t>
  </si>
  <si>
    <t>TONOPAH LIBRARY DISTRICT</t>
  </si>
  <si>
    <t>TOTAL NYE COUNTY</t>
  </si>
  <si>
    <t xml:space="preserve">THE COUNTY OF PERSHING </t>
  </si>
  <si>
    <t>PERSHING COUNTY</t>
  </si>
  <si>
    <t>LOVELOCK</t>
  </si>
  <si>
    <t>PERSHING COUNTY HOSPITAL DISTRICT</t>
  </si>
  <si>
    <t>TOTAL PERSHING COUNTY</t>
  </si>
  <si>
    <t>THE COUNTY OF STOREY</t>
  </si>
  <si>
    <t>STOREY COUNTY</t>
  </si>
  <si>
    <t>TOTAL STOREY COUNTY</t>
  </si>
  <si>
    <t>THE COUNTY OF WASHOE</t>
  </si>
  <si>
    <t>SUN VALLEY WATER AND SANITATION GID</t>
  </si>
  <si>
    <t>VERDI TELEVISION GID</t>
  </si>
  <si>
    <t>LEMMON VALLEY UNDERGROUND WATER BASIN</t>
  </si>
  <si>
    <t>WASHOE COUNTY</t>
  </si>
  <si>
    <t>RENO</t>
  </si>
  <si>
    <t>SPARKS</t>
  </si>
  <si>
    <t>INCLINE VILLAGE GID</t>
  </si>
  <si>
    <t xml:space="preserve">NORTH LAKE TAHOE FIRE PROTECTION </t>
  </si>
  <si>
    <t>PALOMINO VALLEY GID</t>
  </si>
  <si>
    <t>TRUCKEE MEADOWS FIRE PROTECTION</t>
  </si>
  <si>
    <t>TOTAL WASHOE COUNTY</t>
  </si>
  <si>
    <t xml:space="preserve">THE COUNTY OF WHITE PINE </t>
  </si>
  <si>
    <t>WHITE PINE COUNTY</t>
  </si>
  <si>
    <t>ELY</t>
  </si>
  <si>
    <t>LUND</t>
  </si>
  <si>
    <t>MCGILL</t>
  </si>
  <si>
    <t>RUTH</t>
  </si>
  <si>
    <t>WHITE PINE HOSPITAL DISTRICT</t>
  </si>
  <si>
    <t>TOTAL WHITE PINE COUNTY</t>
  </si>
  <si>
    <t>INTERLOCAL AGREEMENT</t>
  </si>
  <si>
    <t>Washoe County's distribution reflects an alternate formula created by an interlocal agreement,  between Palomino Valley GID and Truckee Meadows Fire Protection, as allowed by NRS 360.730.</t>
  </si>
  <si>
    <t>INSTATE TOTAL</t>
  </si>
  <si>
    <t>OUT OF STATE</t>
  </si>
  <si>
    <t>OUT OF STATE TOTAL</t>
  </si>
  <si>
    <t>MALT KEG</t>
  </si>
  <si>
    <t>BEER</t>
  </si>
  <si>
    <t>UNDER 14%</t>
  </si>
  <si>
    <t>14 - 22%</t>
  </si>
  <si>
    <t>OVER 22%</t>
  </si>
  <si>
    <t>CIG LICENSE FEES</t>
  </si>
  <si>
    <t>OTP LICENSE FEES</t>
  </si>
  <si>
    <t>White Pine County's distribution reflects an alternate formula created by an interlocal agreement, as allowed by NRS 360.730.</t>
  </si>
  <si>
    <t>Reported difference between this and SCCR_IN_STATE FYXX amount relates to STAR bond collections and GF Commissions</t>
  </si>
  <si>
    <r>
      <t>TOTAL IMPORTS  (</t>
    </r>
    <r>
      <rPr>
        <b/>
        <sz val="10"/>
        <rFont val="Arial"/>
        <family val="2"/>
      </rPr>
      <t>GAL)</t>
    </r>
  </si>
  <si>
    <r>
      <t>TOTAL RECEIPTS  (</t>
    </r>
    <r>
      <rPr>
        <b/>
        <sz val="10"/>
        <rFont val="Arial"/>
        <family val="2"/>
      </rPr>
      <t>$)</t>
    </r>
  </si>
  <si>
    <t>CIGARETTE TAX - FISCAL YEAR 2021-22</t>
  </si>
  <si>
    <t>BASIC CITY-COUNTY RELIEF TAX - FISCAL YEAR 2021-22</t>
  </si>
  <si>
    <t>SUPPLEMENTAL CITY-COUNTY RELIEF TAX DISTRIBUTION TO THE COUNTY LEVEL FOR FISCAL YEAR 2021-22</t>
  </si>
  <si>
    <t>LIQUOR TAX - FISCAL YEAR 2021-22</t>
  </si>
  <si>
    <t>REAL PROPERTY TRANSFER TAX - FISCAL YEAR 2021-22</t>
  </si>
  <si>
    <t>GOVERNMENT SERVICES TAX - FISCAL YEAR 2021-22</t>
  </si>
  <si>
    <t>MONTHLY WASHOE COUNTY CTX DISTRIBUTIONS  FISCAL YEAR 2021-22 - INTERLOCAL AGREEMENT</t>
  </si>
  <si>
    <t>MONTHLY WHITE PINE COUNTY CTX DISTRIBUTIONS  FISCAL YEAR 2021-22 - INTERLOCAL AGREEMENT</t>
  </si>
  <si>
    <t>SUPPLEMENTAL CITY-COUNTY RELIEF TAX INSTATE COLLECTIONS FOR FISCAL YEAR 2021-22</t>
  </si>
  <si>
    <t>SUPPLEMENTAL CITY-COUNTY RELIEF TAX OUT OF STATE COLLECTIONS FOR FISCAL YEAR 2021-22</t>
  </si>
  <si>
    <t>FISCAL YEAR 2021-22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</si>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</sst>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&quot;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u/>
      <sz val="9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u/>
      <sz val="14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030A0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0F1E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7" fillId="5" borderId="14" applyNumberFormat="0" applyAlignment="0" applyProtection="0"/>
    <xf numFmtId="0" fontId="21" fillId="6" borderId="15" applyNumberFormat="0" applyFont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</cellStyleXfs>
  <cellXfs count="209">
    <xf numFmtId="0" fontId="0" fillId="0" borderId="0" xfId="0"/>
    <xf numFmtId="43" fontId="1" fillId="0" borderId="0" xfId="1" applyNumberFormat="1"/>
    <xf numFmtId="43" fontId="3" fillId="0" borderId="0" xfId="1" applyNumberFormat="1" applyFont="1" applyAlignment="1">
      <alignment horizontal="center"/>
    </xf>
    <xf numFmtId="43" fontId="1" fillId="0" borderId="0" xfId="1" applyNumberFormat="1" applyFont="1"/>
    <xf numFmtId="43" fontId="1" fillId="0" borderId="0" xfId="2" applyNumberFormat="1" applyFont="1" applyFill="1"/>
    <xf numFmtId="43" fontId="1" fillId="0" borderId="0" xfId="2" applyNumberFormat="1" applyFont="1"/>
    <xf numFmtId="43" fontId="3" fillId="0" borderId="0" xfId="1" applyNumberFormat="1" applyFont="1"/>
    <xf numFmtId="43" fontId="1" fillId="0" borderId="1" xfId="2" applyNumberFormat="1" applyFont="1" applyFill="1" applyBorder="1"/>
    <xf numFmtId="43" fontId="1" fillId="0" borderId="1" xfId="2" applyNumberFormat="1" applyFont="1" applyBorder="1"/>
    <xf numFmtId="43" fontId="3" fillId="0" borderId="1" xfId="1" applyNumberFormat="1" applyFont="1" applyBorder="1"/>
    <xf numFmtId="43" fontId="4" fillId="0" borderId="0" xfId="2" applyNumberFormat="1" applyFont="1"/>
    <xf numFmtId="43" fontId="1" fillId="0" borderId="2" xfId="2" applyNumberFormat="1" applyFont="1" applyBorder="1"/>
    <xf numFmtId="43" fontId="1" fillId="0" borderId="0" xfId="1" applyNumberFormat="1" applyBorder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center"/>
    </xf>
    <xf numFmtId="43" fontId="1" fillId="0" borderId="0" xfId="3" applyNumberFormat="1"/>
    <xf numFmtId="43" fontId="1" fillId="0" borderId="0" xfId="1" applyNumberFormat="1" applyAlignment="1">
      <alignment horizontal="left"/>
    </xf>
    <xf numFmtId="43" fontId="1" fillId="0" borderId="1" xfId="1" applyNumberFormat="1" applyBorder="1"/>
    <xf numFmtId="43" fontId="1" fillId="0" borderId="3" xfId="3" applyNumberFormat="1" applyBorder="1"/>
    <xf numFmtId="0" fontId="7" fillId="0" borderId="0" xfId="1" applyFont="1"/>
    <xf numFmtId="0" fontId="1" fillId="0" borderId="0" xfId="1" applyBorder="1"/>
    <xf numFmtId="44" fontId="1" fillId="0" borderId="2" xfId="3" applyBorder="1"/>
    <xf numFmtId="43" fontId="1" fillId="0" borderId="0" xfId="2" applyNumberFormat="1" applyFont="1" applyFill="1" applyBorder="1"/>
    <xf numFmtId="0" fontId="1" fillId="0" borderId="4" xfId="1" applyBorder="1"/>
    <xf numFmtId="0" fontId="1" fillId="0" borderId="5" xfId="1" applyBorder="1"/>
    <xf numFmtId="43" fontId="1" fillId="0" borderId="6" xfId="1" applyNumberFormat="1" applyBorder="1"/>
    <xf numFmtId="0" fontId="1" fillId="0" borderId="7" xfId="1" applyBorder="1"/>
    <xf numFmtId="43" fontId="4" fillId="0" borderId="8" xfId="1" applyNumberFormat="1" applyFont="1" applyBorder="1"/>
    <xf numFmtId="0" fontId="1" fillId="0" borderId="9" xfId="1" applyBorder="1"/>
    <xf numFmtId="0" fontId="1" fillId="0" borderId="1" xfId="1" applyBorder="1"/>
    <xf numFmtId="44" fontId="1" fillId="0" borderId="10" xfId="3" applyBorder="1"/>
    <xf numFmtId="4" fontId="1" fillId="0" borderId="0" xfId="1" applyNumberFormat="1"/>
    <xf numFmtId="43" fontId="0" fillId="0" borderId="0" xfId="2" applyFont="1" applyFill="1"/>
    <xf numFmtId="43" fontId="1" fillId="0" borderId="0" xfId="1" applyNumberFormat="1" applyFill="1"/>
    <xf numFmtId="41" fontId="1" fillId="0" borderId="0" xfId="1" applyNumberFormat="1"/>
    <xf numFmtId="41" fontId="1" fillId="0" borderId="0" xfId="1" applyNumberFormat="1" applyFill="1"/>
    <xf numFmtId="164" fontId="1" fillId="0" borderId="0" xfId="3" applyNumberFormat="1"/>
    <xf numFmtId="43" fontId="0" fillId="0" borderId="0" xfId="2" applyFont="1"/>
    <xf numFmtId="43" fontId="1" fillId="0" borderId="0" xfId="2" applyNumberFormat="1" applyFont="1" applyBorder="1"/>
    <xf numFmtId="41" fontId="1" fillId="0" borderId="1" xfId="1" applyNumberFormat="1" applyBorder="1"/>
    <xf numFmtId="43" fontId="1" fillId="0" borderId="1" xfId="3" applyNumberFormat="1" applyBorder="1"/>
    <xf numFmtId="165" fontId="1" fillId="0" borderId="0" xfId="1" applyNumberFormat="1"/>
    <xf numFmtId="43" fontId="1" fillId="0" borderId="11" xfId="3" applyNumberFormat="1" applyBorder="1"/>
    <xf numFmtId="0" fontId="10" fillId="0" borderId="0" xfId="1" applyFont="1"/>
    <xf numFmtId="43" fontId="10" fillId="0" borderId="0" xfId="1" applyNumberFormat="1" applyFont="1"/>
    <xf numFmtId="0" fontId="11" fillId="0" borderId="0" xfId="1" applyFont="1" applyAlignment="1">
      <alignment horizontal="center"/>
    </xf>
    <xf numFmtId="43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/>
    <xf numFmtId="0" fontId="14" fillId="0" borderId="0" xfId="1" applyFont="1"/>
    <xf numFmtId="0" fontId="15" fillId="0" borderId="0" xfId="1" applyFont="1"/>
    <xf numFmtId="43" fontId="11" fillId="0" borderId="0" xfId="1" applyNumberFormat="1" applyFont="1"/>
    <xf numFmtId="0" fontId="10" fillId="0" borderId="0" xfId="1" applyFont="1" applyBorder="1"/>
    <xf numFmtId="0" fontId="16" fillId="0" borderId="0" xfId="1" applyFont="1"/>
    <xf numFmtId="0" fontId="16" fillId="0" borderId="0" xfId="1" applyFont="1" applyAlignment="1">
      <alignment horizontal="center"/>
    </xf>
    <xf numFmtId="4" fontId="2" fillId="0" borderId="0" xfId="1" applyNumberFormat="1" applyFont="1"/>
    <xf numFmtId="4" fontId="12" fillId="0" borderId="0" xfId="1" applyNumberFormat="1" applyFont="1" applyAlignment="1">
      <alignment horizontal="center"/>
    </xf>
    <xf numFmtId="4" fontId="10" fillId="0" borderId="0" xfId="1" applyNumberFormat="1" applyFont="1"/>
    <xf numFmtId="0" fontId="17" fillId="0" borderId="0" xfId="1" applyFont="1"/>
    <xf numFmtId="0" fontId="18" fillId="0" borderId="0" xfId="1" applyFont="1"/>
    <xf numFmtId="0" fontId="19" fillId="0" borderId="0" xfId="1" applyFont="1"/>
    <xf numFmtId="0" fontId="18" fillId="0" borderId="0" xfId="1" applyFont="1" applyAlignment="1">
      <alignment vertical="top" wrapText="1"/>
    </xf>
    <xf numFmtId="43" fontId="6" fillId="0" borderId="0" xfId="1" applyNumberFormat="1" applyFont="1" applyAlignment="1">
      <alignment horizontal="center"/>
    </xf>
    <xf numFmtId="0" fontId="1" fillId="0" borderId="0" xfId="1" applyFont="1" applyFill="1"/>
    <xf numFmtId="43" fontId="1" fillId="0" borderId="12" xfId="1" applyNumberFormat="1" applyBorder="1"/>
    <xf numFmtId="0" fontId="10" fillId="0" borderId="0" xfId="0" applyFont="1"/>
    <xf numFmtId="43" fontId="11" fillId="0" borderId="0" xfId="0" applyNumberFormat="1" applyFont="1"/>
    <xf numFmtId="9" fontId="1" fillId="0" borderId="0" xfId="1" applyNumberFormat="1"/>
    <xf numFmtId="0" fontId="1" fillId="0" borderId="0" xfId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1" fillId="0" borderId="0" xfId="1" applyNumberFormat="1" applyFont="1"/>
    <xf numFmtId="39" fontId="1" fillId="0" borderId="0" xfId="1" applyNumberFormat="1" applyFont="1" applyFill="1" applyBorder="1" applyProtection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1" xfId="1" applyNumberFormat="1" applyBorder="1"/>
    <xf numFmtId="43" fontId="10" fillId="0" borderId="0" xfId="1" applyNumberFormat="1" applyFont="1"/>
    <xf numFmtId="4" fontId="12" fillId="0" borderId="0" xfId="1" applyNumberFormat="1" applyFont="1" applyFill="1" applyAlignment="1">
      <alignment horizontal="center"/>
    </xf>
    <xf numFmtId="43" fontId="1" fillId="0" borderId="0" xfId="1" applyNumberFormat="1"/>
    <xf numFmtId="43" fontId="1" fillId="0" borderId="0" xfId="1" applyNumberFormat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1" xfId="1" applyNumberFormat="1" applyBorder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1" fillId="0" borderId="0" xfId="1" applyNumberFormat="1" applyFont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1" xfId="1" applyNumberFormat="1" applyBorder="1"/>
    <xf numFmtId="43" fontId="1" fillId="0" borderId="0" xfId="1" applyNumberFormat="1"/>
    <xf numFmtId="43" fontId="1" fillId="0" borderId="0" xfId="3" applyNumberFormat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1" fillId="0" borderId="0" xfId="1" applyNumberFormat="1" applyFont="1"/>
    <xf numFmtId="43" fontId="1" fillId="0" borderId="0" xfId="1" applyNumberFormat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1" fillId="0" borderId="0" xfId="1" applyNumberFormat="1" applyFont="1"/>
    <xf numFmtId="42" fontId="1" fillId="0" borderId="0" xfId="1" applyNumberFormat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1" xfId="1" applyNumberFormat="1" applyBorder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1" fillId="0" borderId="0" xfId="1" applyNumberFormat="1" applyFont="1"/>
    <xf numFmtId="0" fontId="24" fillId="0" borderId="0" xfId="1" applyFont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1" fillId="0" borderId="0" xfId="1" applyNumberFormat="1" applyFont="1"/>
    <xf numFmtId="0" fontId="1" fillId="0" borderId="0" xfId="1"/>
    <xf numFmtId="0" fontId="12" fillId="0" borderId="0" xfId="1" applyFont="1" applyAlignment="1">
      <alignment horizontal="center"/>
    </xf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1" xfId="1" applyNumberFormat="1" applyBorder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 applyBorder="1"/>
    <xf numFmtId="43" fontId="1" fillId="0" borderId="0" xfId="1" applyNumberFormat="1"/>
    <xf numFmtId="43" fontId="1" fillId="0" borderId="1" xfId="1" applyNumberFormat="1" applyBorder="1"/>
    <xf numFmtId="0" fontId="1" fillId="0" borderId="0" xfId="1"/>
    <xf numFmtId="43" fontId="11" fillId="0" borderId="0" xfId="1" applyNumberFormat="1" applyFont="1"/>
    <xf numFmtId="43" fontId="1" fillId="0" borderId="12" xfId="1" applyNumberFormat="1" applyBorder="1"/>
    <xf numFmtId="43" fontId="1" fillId="0" borderId="0" xfId="1" applyNumberFormat="1"/>
    <xf numFmtId="43" fontId="1" fillId="0" borderId="3" xfId="3" applyNumberFormat="1" applyFill="1" applyBorder="1"/>
    <xf numFmtId="0" fontId="5" fillId="0" borderId="0" xfId="1" applyFont="1" applyFill="1"/>
    <xf numFmtId="43" fontId="11" fillId="3" borderId="13" xfId="1" applyNumberFormat="1" applyFont="1" applyFill="1" applyBorder="1"/>
    <xf numFmtId="0" fontId="12" fillId="0" borderId="0" xfId="0" applyFont="1" applyAlignment="1">
      <alignment horizontal="center"/>
    </xf>
    <xf numFmtId="43" fontId="10" fillId="0" borderId="0" xfId="0" applyNumberFormat="1" applyFont="1"/>
    <xf numFmtId="43" fontId="25" fillId="4" borderId="0" xfId="38" applyNumberFormat="1" applyFill="1"/>
    <xf numFmtId="43" fontId="26" fillId="0" borderId="0" xfId="39" applyFont="1"/>
    <xf numFmtId="4" fontId="0" fillId="9" borderId="0" xfId="0" applyNumberFormat="1" applyFill="1"/>
    <xf numFmtId="4" fontId="1" fillId="6" borderId="15" xfId="41" applyNumberFormat="1" applyFont="1"/>
    <xf numFmtId="43" fontId="1" fillId="6" borderId="15" xfId="41" applyNumberFormat="1" applyFont="1"/>
    <xf numFmtId="43" fontId="1" fillId="9" borderId="0" xfId="0" applyNumberFormat="1" applyFont="1" applyFill="1"/>
    <xf numFmtId="166" fontId="28" fillId="8" borderId="16" xfId="43" applyNumberFormat="1" applyBorder="1"/>
    <xf numFmtId="4" fontId="2" fillId="0" borderId="0" xfId="0" applyNumberFormat="1" applyFont="1" applyFill="1"/>
    <xf numFmtId="4" fontId="0" fillId="0" borderId="0" xfId="0" applyNumberFormat="1" applyFill="1"/>
    <xf numFmtId="4" fontId="12" fillId="0" borderId="0" xfId="0" applyNumberFormat="1" applyFont="1" applyFill="1" applyAlignment="1">
      <alignment horizontal="center"/>
    </xf>
    <xf numFmtId="4" fontId="10" fillId="0" borderId="0" xfId="0" applyNumberFormat="1" applyFont="1" applyFill="1"/>
    <xf numFmtId="0" fontId="3" fillId="0" borderId="0" xfId="0" applyFont="1" applyFill="1"/>
    <xf numFmtId="0" fontId="17" fillId="0" borderId="0" xfId="0" applyFont="1" applyFill="1"/>
    <xf numFmtId="0" fontId="18" fillId="0" borderId="0" xfId="0" applyFont="1" applyFill="1"/>
    <xf numFmtId="43" fontId="0" fillId="0" borderId="0" xfId="0" applyNumberFormat="1" applyFill="1"/>
    <xf numFmtId="43" fontId="0" fillId="0" borderId="1" xfId="0" applyNumberFormat="1" applyFill="1" applyBorder="1"/>
    <xf numFmtId="0" fontId="19" fillId="0" borderId="0" xfId="0" applyFont="1" applyFill="1"/>
    <xf numFmtId="0" fontId="1" fillId="0" borderId="0" xfId="0" applyFont="1" applyFill="1"/>
    <xf numFmtId="0" fontId="6" fillId="0" borderId="0" xfId="0" applyFont="1" applyFill="1"/>
    <xf numFmtId="4" fontId="14" fillId="0" borderId="0" xfId="0" applyNumberFormat="1" applyFont="1" applyFill="1"/>
    <xf numFmtId="4" fontId="16" fillId="0" borderId="0" xfId="0" applyNumberFormat="1" applyFont="1" applyFill="1" applyAlignment="1">
      <alignment horizontal="center"/>
    </xf>
    <xf numFmtId="4" fontId="13" fillId="0" borderId="0" xfId="0" applyNumberFormat="1" applyFont="1" applyFill="1"/>
    <xf numFmtId="4" fontId="15" fillId="0" borderId="0" xfId="0" applyNumberFormat="1" applyFont="1" applyFill="1"/>
    <xf numFmtId="43" fontId="0" fillId="2" borderId="0" xfId="0" applyNumberFormat="1" applyFill="1"/>
    <xf numFmtId="166" fontId="28" fillId="7" borderId="16" xfId="42" applyNumberFormat="1" applyBorder="1"/>
    <xf numFmtId="0" fontId="18" fillId="0" borderId="0" xfId="0" applyFont="1" applyAlignment="1">
      <alignment vertical="top" wrapText="1"/>
    </xf>
    <xf numFmtId="43" fontId="27" fillId="5" borderId="14" xfId="40" applyNumberFormat="1"/>
    <xf numFmtId="39" fontId="27" fillId="5" borderId="14" xfId="40" applyNumberFormat="1" applyProtection="1"/>
    <xf numFmtId="43" fontId="1" fillId="0" borderId="0" xfId="39" applyFont="1"/>
    <xf numFmtId="44" fontId="1" fillId="0" borderId="11" xfId="37" applyFont="1" applyBorder="1"/>
    <xf numFmtId="43" fontId="2" fillId="0" borderId="0" xfId="1" applyNumberFormat="1" applyFont="1" applyAlignment="1">
      <alignment horizontal="center"/>
    </xf>
    <xf numFmtId="43" fontId="3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44">
    <cellStyle name="Accent2" xfId="42" builtinId="33"/>
    <cellStyle name="Accent4" xfId="43" builtinId="41"/>
    <cellStyle name="Calculation" xfId="40" builtinId="22"/>
    <cellStyle name="Comma" xfId="39" builtinId="3"/>
    <cellStyle name="Comma 2" xfId="2" xr:uid="{00000000-0005-0000-0000-000000000000}"/>
    <cellStyle name="Comma 3" xfId="4" xr:uid="{00000000-0005-0000-0000-000001000000}"/>
    <cellStyle name="Comma 3 2" xfId="13" xr:uid="{00000000-0005-0000-0000-000002000000}"/>
    <cellStyle name="Comma 3 3" xfId="14" xr:uid="{00000000-0005-0000-0000-000003000000}"/>
    <cellStyle name="Comma 4" xfId="11" xr:uid="{00000000-0005-0000-0000-000004000000}"/>
    <cellStyle name="Comma 4 2" xfId="15" xr:uid="{00000000-0005-0000-0000-000005000000}"/>
    <cellStyle name="Comma 4 2 2" xfId="16" xr:uid="{00000000-0005-0000-0000-000006000000}"/>
    <cellStyle name="Comma 4 3" xfId="17" xr:uid="{00000000-0005-0000-0000-000007000000}"/>
    <cellStyle name="Comma 5" xfId="18" xr:uid="{00000000-0005-0000-0000-000008000000}"/>
    <cellStyle name="Comma 5 2" xfId="19" xr:uid="{00000000-0005-0000-0000-000009000000}"/>
    <cellStyle name="Comma 6" xfId="20" xr:uid="{00000000-0005-0000-0000-00000A000000}"/>
    <cellStyle name="Comma 6 2" xfId="21" xr:uid="{00000000-0005-0000-0000-00000B000000}"/>
    <cellStyle name="Currency" xfId="37" builtinId="4"/>
    <cellStyle name="Currency 2" xfId="3" xr:uid="{00000000-0005-0000-0000-00000D000000}"/>
    <cellStyle name="Currency 2 2" xfId="5" xr:uid="{00000000-0005-0000-0000-00000E000000}"/>
    <cellStyle name="Currency 3" xfId="6" xr:uid="{00000000-0005-0000-0000-00000F000000}"/>
    <cellStyle name="Currency 3 2" xfId="22" xr:uid="{00000000-0005-0000-0000-000010000000}"/>
    <cellStyle name="Currency 3 3" xfId="23" xr:uid="{00000000-0005-0000-0000-000011000000}"/>
    <cellStyle name="Currency 4" xfId="7" xr:uid="{00000000-0005-0000-0000-000012000000}"/>
    <cellStyle name="Currency 5" xfId="24" xr:uid="{00000000-0005-0000-0000-000013000000}"/>
    <cellStyle name="Currency 6" xfId="25" xr:uid="{00000000-0005-0000-0000-000014000000}"/>
    <cellStyle name="Currency 6 2" xfId="26" xr:uid="{00000000-0005-0000-0000-000015000000}"/>
    <cellStyle name="Explanatory Text" xfId="38" builtinId="53"/>
    <cellStyle name="Normal" xfId="0" builtinId="0"/>
    <cellStyle name="Normal 2" xfId="1" xr:uid="{00000000-0005-0000-0000-000017000000}"/>
    <cellStyle name="Normal 2 2" xfId="8" xr:uid="{00000000-0005-0000-0000-000018000000}"/>
    <cellStyle name="Normal 3" xfId="12" xr:uid="{00000000-0005-0000-0000-000019000000}"/>
    <cellStyle name="Normal 3 2" xfId="27" xr:uid="{00000000-0005-0000-0000-00001A000000}"/>
    <cellStyle name="Normal 3 2 2" xfId="28" xr:uid="{00000000-0005-0000-0000-00001B000000}"/>
    <cellStyle name="Normal 3 3" xfId="29" xr:uid="{00000000-0005-0000-0000-00001C000000}"/>
    <cellStyle name="Normal 4" xfId="30" xr:uid="{00000000-0005-0000-0000-00001D000000}"/>
    <cellStyle name="Normal 4 2" xfId="31" xr:uid="{00000000-0005-0000-0000-00001E000000}"/>
    <cellStyle name="Note" xfId="41" builtinId="10"/>
    <cellStyle name="Percent 2" xfId="9" xr:uid="{00000000-0005-0000-0000-00001F000000}"/>
    <cellStyle name="Percent 2 2" xfId="32" xr:uid="{00000000-0005-0000-0000-000020000000}"/>
    <cellStyle name="Percent 2 3" xfId="33" xr:uid="{00000000-0005-0000-0000-000021000000}"/>
    <cellStyle name="Percent 3" xfId="10" xr:uid="{00000000-0005-0000-0000-000022000000}"/>
    <cellStyle name="Percent 4" xfId="34" xr:uid="{00000000-0005-0000-0000-000023000000}"/>
    <cellStyle name="Percent 5" xfId="35" xr:uid="{00000000-0005-0000-0000-000024000000}"/>
    <cellStyle name="Percent 5 2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tabSelected="1" workbookViewId="0">
      <selection activeCell="A33" sqref="A33"/>
    </sheetView>
  </sheetViews>
  <sheetFormatPr defaultRowHeight="12.75" x14ac:dyDescent="0.2"/>
  <cols>
    <col min="1" max="2" width="14.7109375" style="1" customWidth="1"/>
    <col min="3" max="3" width="16.5703125" style="1" bestFit="1" customWidth="1"/>
    <col min="4" max="7" width="14.7109375" style="1" customWidth="1"/>
    <col min="8" max="8" width="16.5703125" style="1" bestFit="1" customWidth="1"/>
    <col min="9" max="256" width="9.140625" style="1"/>
    <col min="257" max="263" width="14.7109375" style="1" customWidth="1"/>
    <col min="264" max="264" width="16.5703125" style="1" bestFit="1" customWidth="1"/>
    <col min="265" max="512" width="9.140625" style="1"/>
    <col min="513" max="519" width="14.7109375" style="1" customWidth="1"/>
    <col min="520" max="520" width="16.5703125" style="1" bestFit="1" customWidth="1"/>
    <col min="521" max="768" width="9.140625" style="1"/>
    <col min="769" max="775" width="14.7109375" style="1" customWidth="1"/>
    <col min="776" max="776" width="16.5703125" style="1" bestFit="1" customWidth="1"/>
    <col min="777" max="1024" width="9.140625" style="1"/>
    <col min="1025" max="1031" width="14.7109375" style="1" customWidth="1"/>
    <col min="1032" max="1032" width="16.5703125" style="1" bestFit="1" customWidth="1"/>
    <col min="1033" max="1280" width="9.140625" style="1"/>
    <col min="1281" max="1287" width="14.7109375" style="1" customWidth="1"/>
    <col min="1288" max="1288" width="16.5703125" style="1" bestFit="1" customWidth="1"/>
    <col min="1289" max="1536" width="9.140625" style="1"/>
    <col min="1537" max="1543" width="14.7109375" style="1" customWidth="1"/>
    <col min="1544" max="1544" width="16.5703125" style="1" bestFit="1" customWidth="1"/>
    <col min="1545" max="1792" width="9.140625" style="1"/>
    <col min="1793" max="1799" width="14.7109375" style="1" customWidth="1"/>
    <col min="1800" max="1800" width="16.5703125" style="1" bestFit="1" customWidth="1"/>
    <col min="1801" max="2048" width="9.140625" style="1"/>
    <col min="2049" max="2055" width="14.7109375" style="1" customWidth="1"/>
    <col min="2056" max="2056" width="16.5703125" style="1" bestFit="1" customWidth="1"/>
    <col min="2057" max="2304" width="9.140625" style="1"/>
    <col min="2305" max="2311" width="14.7109375" style="1" customWidth="1"/>
    <col min="2312" max="2312" width="16.5703125" style="1" bestFit="1" customWidth="1"/>
    <col min="2313" max="2560" width="9.140625" style="1"/>
    <col min="2561" max="2567" width="14.7109375" style="1" customWidth="1"/>
    <col min="2568" max="2568" width="16.5703125" style="1" bestFit="1" customWidth="1"/>
    <col min="2569" max="2816" width="9.140625" style="1"/>
    <col min="2817" max="2823" width="14.7109375" style="1" customWidth="1"/>
    <col min="2824" max="2824" width="16.5703125" style="1" bestFit="1" customWidth="1"/>
    <col min="2825" max="3072" width="9.140625" style="1"/>
    <col min="3073" max="3079" width="14.7109375" style="1" customWidth="1"/>
    <col min="3080" max="3080" width="16.5703125" style="1" bestFit="1" customWidth="1"/>
    <col min="3081" max="3328" width="9.140625" style="1"/>
    <col min="3329" max="3335" width="14.7109375" style="1" customWidth="1"/>
    <col min="3336" max="3336" width="16.5703125" style="1" bestFit="1" customWidth="1"/>
    <col min="3337" max="3584" width="9.140625" style="1"/>
    <col min="3585" max="3591" width="14.7109375" style="1" customWidth="1"/>
    <col min="3592" max="3592" width="16.5703125" style="1" bestFit="1" customWidth="1"/>
    <col min="3593" max="3840" width="9.140625" style="1"/>
    <col min="3841" max="3847" width="14.7109375" style="1" customWidth="1"/>
    <col min="3848" max="3848" width="16.5703125" style="1" bestFit="1" customWidth="1"/>
    <col min="3849" max="4096" width="9.140625" style="1"/>
    <col min="4097" max="4103" width="14.7109375" style="1" customWidth="1"/>
    <col min="4104" max="4104" width="16.5703125" style="1" bestFit="1" customWidth="1"/>
    <col min="4105" max="4352" width="9.140625" style="1"/>
    <col min="4353" max="4359" width="14.7109375" style="1" customWidth="1"/>
    <col min="4360" max="4360" width="16.5703125" style="1" bestFit="1" customWidth="1"/>
    <col min="4361" max="4608" width="9.140625" style="1"/>
    <col min="4609" max="4615" width="14.7109375" style="1" customWidth="1"/>
    <col min="4616" max="4616" width="16.5703125" style="1" bestFit="1" customWidth="1"/>
    <col min="4617" max="4864" width="9.140625" style="1"/>
    <col min="4865" max="4871" width="14.7109375" style="1" customWidth="1"/>
    <col min="4872" max="4872" width="16.5703125" style="1" bestFit="1" customWidth="1"/>
    <col min="4873" max="5120" width="9.140625" style="1"/>
    <col min="5121" max="5127" width="14.7109375" style="1" customWidth="1"/>
    <col min="5128" max="5128" width="16.5703125" style="1" bestFit="1" customWidth="1"/>
    <col min="5129" max="5376" width="9.140625" style="1"/>
    <col min="5377" max="5383" width="14.7109375" style="1" customWidth="1"/>
    <col min="5384" max="5384" width="16.5703125" style="1" bestFit="1" customWidth="1"/>
    <col min="5385" max="5632" width="9.140625" style="1"/>
    <col min="5633" max="5639" width="14.7109375" style="1" customWidth="1"/>
    <col min="5640" max="5640" width="16.5703125" style="1" bestFit="1" customWidth="1"/>
    <col min="5641" max="5888" width="9.140625" style="1"/>
    <col min="5889" max="5895" width="14.7109375" style="1" customWidth="1"/>
    <col min="5896" max="5896" width="16.5703125" style="1" bestFit="1" customWidth="1"/>
    <col min="5897" max="6144" width="9.140625" style="1"/>
    <col min="6145" max="6151" width="14.7109375" style="1" customWidth="1"/>
    <col min="6152" max="6152" width="16.5703125" style="1" bestFit="1" customWidth="1"/>
    <col min="6153" max="6400" width="9.140625" style="1"/>
    <col min="6401" max="6407" width="14.7109375" style="1" customWidth="1"/>
    <col min="6408" max="6408" width="16.5703125" style="1" bestFit="1" customWidth="1"/>
    <col min="6409" max="6656" width="9.140625" style="1"/>
    <col min="6657" max="6663" width="14.7109375" style="1" customWidth="1"/>
    <col min="6664" max="6664" width="16.5703125" style="1" bestFit="1" customWidth="1"/>
    <col min="6665" max="6912" width="9.140625" style="1"/>
    <col min="6913" max="6919" width="14.7109375" style="1" customWidth="1"/>
    <col min="6920" max="6920" width="16.5703125" style="1" bestFit="1" customWidth="1"/>
    <col min="6921" max="7168" width="9.140625" style="1"/>
    <col min="7169" max="7175" width="14.7109375" style="1" customWidth="1"/>
    <col min="7176" max="7176" width="16.5703125" style="1" bestFit="1" customWidth="1"/>
    <col min="7177" max="7424" width="9.140625" style="1"/>
    <col min="7425" max="7431" width="14.7109375" style="1" customWidth="1"/>
    <col min="7432" max="7432" width="16.5703125" style="1" bestFit="1" customWidth="1"/>
    <col min="7433" max="7680" width="9.140625" style="1"/>
    <col min="7681" max="7687" width="14.7109375" style="1" customWidth="1"/>
    <col min="7688" max="7688" width="16.5703125" style="1" bestFit="1" customWidth="1"/>
    <col min="7689" max="7936" width="9.140625" style="1"/>
    <col min="7937" max="7943" width="14.7109375" style="1" customWidth="1"/>
    <col min="7944" max="7944" width="16.5703125" style="1" bestFit="1" customWidth="1"/>
    <col min="7945" max="8192" width="9.140625" style="1"/>
    <col min="8193" max="8199" width="14.7109375" style="1" customWidth="1"/>
    <col min="8200" max="8200" width="16.5703125" style="1" bestFit="1" customWidth="1"/>
    <col min="8201" max="8448" width="9.140625" style="1"/>
    <col min="8449" max="8455" width="14.7109375" style="1" customWidth="1"/>
    <col min="8456" max="8456" width="16.5703125" style="1" bestFit="1" customWidth="1"/>
    <col min="8457" max="8704" width="9.140625" style="1"/>
    <col min="8705" max="8711" width="14.7109375" style="1" customWidth="1"/>
    <col min="8712" max="8712" width="16.5703125" style="1" bestFit="1" customWidth="1"/>
    <col min="8713" max="8960" width="9.140625" style="1"/>
    <col min="8961" max="8967" width="14.7109375" style="1" customWidth="1"/>
    <col min="8968" max="8968" width="16.5703125" style="1" bestFit="1" customWidth="1"/>
    <col min="8969" max="9216" width="9.140625" style="1"/>
    <col min="9217" max="9223" width="14.7109375" style="1" customWidth="1"/>
    <col min="9224" max="9224" width="16.5703125" style="1" bestFit="1" customWidth="1"/>
    <col min="9225" max="9472" width="9.140625" style="1"/>
    <col min="9473" max="9479" width="14.7109375" style="1" customWidth="1"/>
    <col min="9480" max="9480" width="16.5703125" style="1" bestFit="1" customWidth="1"/>
    <col min="9481" max="9728" width="9.140625" style="1"/>
    <col min="9729" max="9735" width="14.7109375" style="1" customWidth="1"/>
    <col min="9736" max="9736" width="16.5703125" style="1" bestFit="1" customWidth="1"/>
    <col min="9737" max="9984" width="9.140625" style="1"/>
    <col min="9985" max="9991" width="14.7109375" style="1" customWidth="1"/>
    <col min="9992" max="9992" width="16.5703125" style="1" bestFit="1" customWidth="1"/>
    <col min="9993" max="10240" width="9.140625" style="1"/>
    <col min="10241" max="10247" width="14.7109375" style="1" customWidth="1"/>
    <col min="10248" max="10248" width="16.5703125" style="1" bestFit="1" customWidth="1"/>
    <col min="10249" max="10496" width="9.140625" style="1"/>
    <col min="10497" max="10503" width="14.7109375" style="1" customWidth="1"/>
    <col min="10504" max="10504" width="16.5703125" style="1" bestFit="1" customWidth="1"/>
    <col min="10505" max="10752" width="9.140625" style="1"/>
    <col min="10753" max="10759" width="14.7109375" style="1" customWidth="1"/>
    <col min="10760" max="10760" width="16.5703125" style="1" bestFit="1" customWidth="1"/>
    <col min="10761" max="11008" width="9.140625" style="1"/>
    <col min="11009" max="11015" width="14.7109375" style="1" customWidth="1"/>
    <col min="11016" max="11016" width="16.5703125" style="1" bestFit="1" customWidth="1"/>
    <col min="11017" max="11264" width="9.140625" style="1"/>
    <col min="11265" max="11271" width="14.7109375" style="1" customWidth="1"/>
    <col min="11272" max="11272" width="16.5703125" style="1" bestFit="1" customWidth="1"/>
    <col min="11273" max="11520" width="9.140625" style="1"/>
    <col min="11521" max="11527" width="14.7109375" style="1" customWidth="1"/>
    <col min="11528" max="11528" width="16.5703125" style="1" bestFit="1" customWidth="1"/>
    <col min="11529" max="11776" width="9.140625" style="1"/>
    <col min="11777" max="11783" width="14.7109375" style="1" customWidth="1"/>
    <col min="11784" max="11784" width="16.5703125" style="1" bestFit="1" customWidth="1"/>
    <col min="11785" max="12032" width="9.140625" style="1"/>
    <col min="12033" max="12039" width="14.7109375" style="1" customWidth="1"/>
    <col min="12040" max="12040" width="16.5703125" style="1" bestFit="1" customWidth="1"/>
    <col min="12041" max="12288" width="9.140625" style="1"/>
    <col min="12289" max="12295" width="14.7109375" style="1" customWidth="1"/>
    <col min="12296" max="12296" width="16.5703125" style="1" bestFit="1" customWidth="1"/>
    <col min="12297" max="12544" width="9.140625" style="1"/>
    <col min="12545" max="12551" width="14.7109375" style="1" customWidth="1"/>
    <col min="12552" max="12552" width="16.5703125" style="1" bestFit="1" customWidth="1"/>
    <col min="12553" max="12800" width="9.140625" style="1"/>
    <col min="12801" max="12807" width="14.7109375" style="1" customWidth="1"/>
    <col min="12808" max="12808" width="16.5703125" style="1" bestFit="1" customWidth="1"/>
    <col min="12809" max="13056" width="9.140625" style="1"/>
    <col min="13057" max="13063" width="14.7109375" style="1" customWidth="1"/>
    <col min="13064" max="13064" width="16.5703125" style="1" bestFit="1" customWidth="1"/>
    <col min="13065" max="13312" width="9.140625" style="1"/>
    <col min="13313" max="13319" width="14.7109375" style="1" customWidth="1"/>
    <col min="13320" max="13320" width="16.5703125" style="1" bestFit="1" customWidth="1"/>
    <col min="13321" max="13568" width="9.140625" style="1"/>
    <col min="13569" max="13575" width="14.7109375" style="1" customWidth="1"/>
    <col min="13576" max="13576" width="16.5703125" style="1" bestFit="1" customWidth="1"/>
    <col min="13577" max="13824" width="9.140625" style="1"/>
    <col min="13825" max="13831" width="14.7109375" style="1" customWidth="1"/>
    <col min="13832" max="13832" width="16.5703125" style="1" bestFit="1" customWidth="1"/>
    <col min="13833" max="14080" width="9.140625" style="1"/>
    <col min="14081" max="14087" width="14.7109375" style="1" customWidth="1"/>
    <col min="14088" max="14088" width="16.5703125" style="1" bestFit="1" customWidth="1"/>
    <col min="14089" max="14336" width="9.140625" style="1"/>
    <col min="14337" max="14343" width="14.7109375" style="1" customWidth="1"/>
    <col min="14344" max="14344" width="16.5703125" style="1" bestFit="1" customWidth="1"/>
    <col min="14345" max="14592" width="9.140625" style="1"/>
    <col min="14593" max="14599" width="14.7109375" style="1" customWidth="1"/>
    <col min="14600" max="14600" width="16.5703125" style="1" bestFit="1" customWidth="1"/>
    <col min="14601" max="14848" width="9.140625" style="1"/>
    <col min="14849" max="14855" width="14.7109375" style="1" customWidth="1"/>
    <col min="14856" max="14856" width="16.5703125" style="1" bestFit="1" customWidth="1"/>
    <col min="14857" max="15104" width="9.140625" style="1"/>
    <col min="15105" max="15111" width="14.7109375" style="1" customWidth="1"/>
    <col min="15112" max="15112" width="16.5703125" style="1" bestFit="1" customWidth="1"/>
    <col min="15113" max="15360" width="9.140625" style="1"/>
    <col min="15361" max="15367" width="14.7109375" style="1" customWidth="1"/>
    <col min="15368" max="15368" width="16.5703125" style="1" bestFit="1" customWidth="1"/>
    <col min="15369" max="15616" width="9.140625" style="1"/>
    <col min="15617" max="15623" width="14.7109375" style="1" customWidth="1"/>
    <col min="15624" max="15624" width="16.5703125" style="1" bestFit="1" customWidth="1"/>
    <col min="15625" max="15872" width="9.140625" style="1"/>
    <col min="15873" max="15879" width="14.7109375" style="1" customWidth="1"/>
    <col min="15880" max="15880" width="16.5703125" style="1" bestFit="1" customWidth="1"/>
    <col min="15881" max="16128" width="9.140625" style="1"/>
    <col min="16129" max="16135" width="14.7109375" style="1" customWidth="1"/>
    <col min="16136" max="16136" width="16.5703125" style="1" bestFit="1" customWidth="1"/>
    <col min="16137" max="16384" width="9.140625" style="1"/>
  </cols>
  <sheetData>
    <row r="2" spans="1:8" ht="18" x14ac:dyDescent="0.25">
      <c r="C2" s="205" t="s">
        <v>0</v>
      </c>
      <c r="D2" s="205"/>
      <c r="E2" s="205"/>
      <c r="F2" s="205"/>
      <c r="G2" s="205"/>
    </row>
    <row r="3" spans="1:8" x14ac:dyDescent="0.2">
      <c r="C3" s="206" t="s">
        <v>1</v>
      </c>
      <c r="D3" s="206"/>
      <c r="E3" s="206"/>
      <c r="F3" s="206"/>
      <c r="G3" s="206"/>
    </row>
    <row r="4" spans="1:8" x14ac:dyDescent="0.2">
      <c r="E4" s="2" t="s">
        <v>273</v>
      </c>
    </row>
    <row r="7" spans="1:8" x14ac:dyDescent="0.2">
      <c r="A7" s="63" t="s">
        <v>2</v>
      </c>
      <c r="B7" s="63" t="s">
        <v>3</v>
      </c>
      <c r="C7" s="63" t="s">
        <v>4</v>
      </c>
      <c r="D7" s="63" t="s">
        <v>5</v>
      </c>
      <c r="E7" s="63" t="s">
        <v>6</v>
      </c>
      <c r="F7" s="63" t="s">
        <v>7</v>
      </c>
      <c r="G7" s="63" t="s">
        <v>8</v>
      </c>
      <c r="H7" s="63" t="s">
        <v>9</v>
      </c>
    </row>
    <row r="8" spans="1:8" x14ac:dyDescent="0.2">
      <c r="A8" s="3"/>
      <c r="B8" s="3"/>
      <c r="C8" s="3"/>
      <c r="D8" s="3"/>
      <c r="E8" s="3"/>
      <c r="F8" s="3"/>
      <c r="G8" s="3"/>
    </row>
    <row r="9" spans="1:8" x14ac:dyDescent="0.2">
      <c r="A9" s="3" t="s">
        <v>10</v>
      </c>
      <c r="B9" s="4">
        <f>BCCRT!N6</f>
        <v>7969379.2200000007</v>
      </c>
      <c r="C9" s="4">
        <f>SCCRT!N6</f>
        <v>29191585.539999999</v>
      </c>
      <c r="D9" s="5">
        <f>'CIG TAX'!N6</f>
        <v>152059.79999999999</v>
      </c>
      <c r="E9" s="5">
        <f>'LIQ TAX'!N6</f>
        <v>83838.22</v>
      </c>
      <c r="F9" s="4">
        <f>RPTT!N6</f>
        <v>976456.8</v>
      </c>
      <c r="G9" s="4">
        <f>'Gov''t Services'!N6</f>
        <v>3388162.02</v>
      </c>
      <c r="H9" s="6">
        <f>SUM(B9:G9)</f>
        <v>41761481.599999994</v>
      </c>
    </row>
    <row r="10" spans="1:8" x14ac:dyDescent="0.2">
      <c r="A10" s="3" t="s">
        <v>11</v>
      </c>
      <c r="B10" s="4">
        <f>BCCRT!N7</f>
        <v>2267257.0600000005</v>
      </c>
      <c r="C10" s="4">
        <f>SCCRT!N7</f>
        <v>7362254.6100000003</v>
      </c>
      <c r="D10" s="5">
        <f>'CIG TAX'!N7</f>
        <v>70601.949999999983</v>
      </c>
      <c r="E10" s="5">
        <f>'LIQ TAX'!N7</f>
        <v>38926.43</v>
      </c>
      <c r="F10" s="4">
        <f>RPTT!N7</f>
        <v>295988.95</v>
      </c>
      <c r="G10" s="4">
        <f>'Gov''t Services'!N7</f>
        <v>1629042.6900000002</v>
      </c>
      <c r="H10" s="6">
        <f t="shared" ref="H10:H25" si="0">SUM(B10:G10)</f>
        <v>11664071.689999999</v>
      </c>
    </row>
    <row r="11" spans="1:8" x14ac:dyDescent="0.2">
      <c r="A11" s="3" t="s">
        <v>12</v>
      </c>
      <c r="B11" s="4">
        <f>BCCRT!N8</f>
        <v>292851780.07999998</v>
      </c>
      <c r="C11" s="4">
        <f>SCCRT!N8</f>
        <v>1027335093.7314866</v>
      </c>
      <c r="D11" s="5">
        <f>'CIG TAX'!N8</f>
        <v>6251482.040000001</v>
      </c>
      <c r="E11" s="5">
        <f>'LIQ TAX'!N8</f>
        <v>3446756.69</v>
      </c>
      <c r="F11" s="4">
        <f>RPTT!N8</f>
        <v>57632755.859999999</v>
      </c>
      <c r="G11" s="4">
        <f>'Gov''t Services'!N8</f>
        <v>142039726.96000001</v>
      </c>
      <c r="H11" s="6">
        <f t="shared" si="0"/>
        <v>1529557595.3614864</v>
      </c>
    </row>
    <row r="12" spans="1:8" x14ac:dyDescent="0.2">
      <c r="A12" s="3" t="s">
        <v>13</v>
      </c>
      <c r="B12" s="4">
        <f>BCCRT!N9</f>
        <v>5118205.4799999995</v>
      </c>
      <c r="C12" s="4">
        <f>SCCRT!N9</f>
        <v>15529650.101371525</v>
      </c>
      <c r="D12" s="5">
        <f>'CIG TAX'!N9</f>
        <v>132250.62</v>
      </c>
      <c r="E12" s="5">
        <f>'LIQ TAX'!N9</f>
        <v>72916.430000000008</v>
      </c>
      <c r="F12" s="4">
        <f>RPTT!N9</f>
        <v>1619560.26</v>
      </c>
      <c r="G12" s="4">
        <f>'Gov''t Services'!N9</f>
        <v>3568194.02</v>
      </c>
      <c r="H12" s="6">
        <f t="shared" si="0"/>
        <v>26040776.911371525</v>
      </c>
    </row>
    <row r="13" spans="1:8" x14ac:dyDescent="0.2">
      <c r="A13" s="3" t="s">
        <v>14</v>
      </c>
      <c r="B13" s="4">
        <f>BCCRT!N10</f>
        <v>8457171.8399999999</v>
      </c>
      <c r="C13" s="4">
        <f>SCCRT!N10</f>
        <v>31334481.469999999</v>
      </c>
      <c r="D13" s="5">
        <f>'CIG TAX'!N10</f>
        <v>149367.37</v>
      </c>
      <c r="E13" s="5">
        <f>'LIQ TAX'!N10</f>
        <v>82353.75</v>
      </c>
      <c r="F13" s="4">
        <f>RPTT!N10</f>
        <v>749587.29999999993</v>
      </c>
      <c r="G13" s="4">
        <f>'Gov''t Services'!N10</f>
        <v>5115738.99</v>
      </c>
      <c r="H13" s="6">
        <f t="shared" si="0"/>
        <v>45888700.719999999</v>
      </c>
    </row>
    <row r="14" spans="1:8" x14ac:dyDescent="0.2">
      <c r="A14" s="3" t="s">
        <v>15</v>
      </c>
      <c r="B14" s="4">
        <f>BCCRT!N11</f>
        <v>109018.93</v>
      </c>
      <c r="C14" s="4">
        <f>SCCRT!N11</f>
        <v>1185180.2205654429</v>
      </c>
      <c r="D14" s="5">
        <f>'CIG TAX'!N11</f>
        <v>2690.66</v>
      </c>
      <c r="E14" s="5">
        <f>'LIQ TAX'!N11</f>
        <v>1483.48</v>
      </c>
      <c r="F14" s="4">
        <f>RPTT!N11</f>
        <v>5202.2300000000005</v>
      </c>
      <c r="G14" s="4">
        <f>'Gov''t Services'!N11</f>
        <v>205997.18</v>
      </c>
      <c r="H14" s="6">
        <f t="shared" si="0"/>
        <v>1509572.7005654427</v>
      </c>
    </row>
    <row r="15" spans="1:8" x14ac:dyDescent="0.2">
      <c r="A15" s="3" t="s">
        <v>16</v>
      </c>
      <c r="B15" s="4">
        <f>BCCRT!N12</f>
        <v>1235805.77</v>
      </c>
      <c r="C15" s="4">
        <f>SCCRT!N12</f>
        <v>5072898.8999999994</v>
      </c>
      <c r="D15" s="5">
        <f>'CIG TAX'!N12</f>
        <v>5217.170000000001</v>
      </c>
      <c r="E15" s="5">
        <f>'LIQ TAX'!N12</f>
        <v>2876.49</v>
      </c>
      <c r="F15" s="4">
        <f>RPTT!N12</f>
        <v>27162.85</v>
      </c>
      <c r="G15" s="4">
        <f>'Gov''t Services'!N12</f>
        <v>366249.68</v>
      </c>
      <c r="H15" s="6">
        <f t="shared" si="0"/>
        <v>6710210.8599999994</v>
      </c>
    </row>
    <row r="16" spans="1:8" x14ac:dyDescent="0.2">
      <c r="A16" s="3" t="s">
        <v>17</v>
      </c>
      <c r="B16" s="4">
        <f>BCCRT!N13</f>
        <v>3114074.93</v>
      </c>
      <c r="C16" s="4">
        <f>SCCRT!N13</f>
        <v>11806712.710000001</v>
      </c>
      <c r="D16" s="5">
        <f>'CIG TAX'!N13</f>
        <v>45978.619999999995</v>
      </c>
      <c r="E16" s="5">
        <f>'LIQ TAX'!N13</f>
        <v>25350.32</v>
      </c>
      <c r="F16" s="4">
        <f>RPTT!N13</f>
        <v>199426.7</v>
      </c>
      <c r="G16" s="4">
        <f>'Gov''t Services'!N13</f>
        <v>1950700.85</v>
      </c>
      <c r="H16" s="6">
        <f t="shared" si="0"/>
        <v>17142244.129999999</v>
      </c>
    </row>
    <row r="17" spans="1:8" x14ac:dyDescent="0.2">
      <c r="A17" s="3" t="s">
        <v>18</v>
      </c>
      <c r="B17" s="4">
        <f>BCCRT!N14</f>
        <v>1373344.98</v>
      </c>
      <c r="C17" s="4">
        <f>SCCRT!N14</f>
        <v>2708354.2716799229</v>
      </c>
      <c r="D17" s="5">
        <f>'CIG TAX'!N14</f>
        <v>17040.689999999999</v>
      </c>
      <c r="E17" s="5">
        <f>'LIQ TAX'!N14</f>
        <v>9395.4</v>
      </c>
      <c r="F17" s="4">
        <f>RPTT!N14</f>
        <v>51807.250000000007</v>
      </c>
      <c r="G17" s="4">
        <f>'Gov''t Services'!N14</f>
        <v>876937.0199999999</v>
      </c>
      <c r="H17" s="6">
        <f t="shared" si="0"/>
        <v>5036879.6116799228</v>
      </c>
    </row>
    <row r="18" spans="1:8" x14ac:dyDescent="0.2">
      <c r="A18" s="3" t="s">
        <v>19</v>
      </c>
      <c r="B18" s="4">
        <f>BCCRT!N15</f>
        <v>266839</v>
      </c>
      <c r="C18" s="4">
        <f>SCCRT!N15</f>
        <v>1225389.8268115646</v>
      </c>
      <c r="D18" s="5">
        <f>'CIG TAX'!N15</f>
        <v>14260.970000000003</v>
      </c>
      <c r="E18" s="5">
        <f>'LIQ TAX'!N15</f>
        <v>7862.81</v>
      </c>
      <c r="F18" s="4">
        <f>RPTT!N15</f>
        <v>36749.9</v>
      </c>
      <c r="G18" s="4">
        <f>'Gov''t Services'!N15</f>
        <v>517503.6</v>
      </c>
      <c r="H18" s="6">
        <f t="shared" si="0"/>
        <v>2068606.1068115644</v>
      </c>
    </row>
    <row r="19" spans="1:8" x14ac:dyDescent="0.2">
      <c r="A19" s="3" t="s">
        <v>20</v>
      </c>
      <c r="B19" s="4">
        <f>BCCRT!N16</f>
        <v>4454077.4499999993</v>
      </c>
      <c r="C19" s="4">
        <f>SCCRT!N16</f>
        <v>11899441.947550787</v>
      </c>
      <c r="D19" s="5">
        <f>'CIG TAX'!N16</f>
        <v>155281.50000000003</v>
      </c>
      <c r="E19" s="5">
        <f>'LIQ TAX'!N16</f>
        <v>85614.510000000009</v>
      </c>
      <c r="F19" s="4">
        <f>RPTT!N16</f>
        <v>1157336.4000000001</v>
      </c>
      <c r="G19" s="4">
        <f>'Gov''t Services'!N16</f>
        <v>4315705.6100000003</v>
      </c>
      <c r="H19" s="6">
        <f t="shared" si="0"/>
        <v>22067457.417550784</v>
      </c>
    </row>
    <row r="20" spans="1:8" x14ac:dyDescent="0.2">
      <c r="A20" s="3" t="s">
        <v>21</v>
      </c>
      <c r="B20" s="4">
        <f>BCCRT!N17</f>
        <v>369423.39</v>
      </c>
      <c r="C20" s="4">
        <f>SCCRT!N17</f>
        <v>1635935.9313972606</v>
      </c>
      <c r="D20" s="5">
        <f>'CIG TAX'!N17</f>
        <v>13191.09</v>
      </c>
      <c r="E20" s="5">
        <f>'LIQ TAX'!N17</f>
        <v>7272.92</v>
      </c>
      <c r="F20" s="4">
        <f>RPTT!N17</f>
        <v>22558.22</v>
      </c>
      <c r="G20" s="4">
        <f>'Gov''t Services'!N17</f>
        <v>502748.26</v>
      </c>
      <c r="H20" s="6">
        <f t="shared" si="0"/>
        <v>2551129.811397261</v>
      </c>
    </row>
    <row r="21" spans="1:8" x14ac:dyDescent="0.2">
      <c r="A21" s="3" t="s">
        <v>22</v>
      </c>
      <c r="B21" s="4">
        <f>BCCRT!N18</f>
        <v>4647028</v>
      </c>
      <c r="C21" s="4">
        <f>SCCRT!N18</f>
        <v>15795587.100000001</v>
      </c>
      <c r="D21" s="5">
        <f>'CIG TAX'!N18</f>
        <v>130450.54999999997</v>
      </c>
      <c r="E21" s="5">
        <f>'LIQ TAX'!N18</f>
        <v>71923.94</v>
      </c>
      <c r="F21" s="4">
        <f>RPTT!N18</f>
        <v>843848.5</v>
      </c>
      <c r="G21" s="4">
        <f>'Gov''t Services'!N18</f>
        <v>3398488.4299999997</v>
      </c>
      <c r="H21" s="6">
        <f t="shared" si="0"/>
        <v>24887326.520000003</v>
      </c>
    </row>
    <row r="22" spans="1:8" x14ac:dyDescent="0.2">
      <c r="A22" s="3" t="s">
        <v>23</v>
      </c>
      <c r="B22" s="4">
        <f>BCCRT!N19</f>
        <v>839441.20000000007</v>
      </c>
      <c r="C22" s="4">
        <f>SCCRT!N19</f>
        <v>2006340.5768677492</v>
      </c>
      <c r="D22" s="5">
        <f>'CIG TAX'!N19</f>
        <v>18815.249999999996</v>
      </c>
      <c r="E22" s="5">
        <f>'LIQ TAX'!N19</f>
        <v>10373.789999999999</v>
      </c>
      <c r="F22" s="4">
        <f>RPTT!N19</f>
        <v>36581.589999999997</v>
      </c>
      <c r="G22" s="4">
        <f>'Gov''t Services'!N19</f>
        <v>706186.62</v>
      </c>
      <c r="H22" s="6">
        <f t="shared" si="0"/>
        <v>3617739.0268677492</v>
      </c>
    </row>
    <row r="23" spans="1:8" x14ac:dyDescent="0.2">
      <c r="A23" s="3" t="s">
        <v>24</v>
      </c>
      <c r="B23" s="4">
        <f>BCCRT!N20</f>
        <v>946616.63</v>
      </c>
      <c r="C23" s="4">
        <f>SCCRT!N20</f>
        <v>3658234.2</v>
      </c>
      <c r="D23" s="5">
        <f>'CIG TAX'!N20</f>
        <v>11597.050000000001</v>
      </c>
      <c r="E23" s="5">
        <f>'LIQ TAX'!N20</f>
        <v>6394.05</v>
      </c>
      <c r="F23" s="4">
        <f>RPTT!N20</f>
        <v>271064.86</v>
      </c>
      <c r="G23" s="4">
        <f>'Gov''t Services'!N20</f>
        <v>424818.50999999995</v>
      </c>
      <c r="H23" s="6">
        <f t="shared" si="0"/>
        <v>5318725.3</v>
      </c>
    </row>
    <row r="24" spans="1:8" x14ac:dyDescent="0.2">
      <c r="A24" s="3" t="s">
        <v>25</v>
      </c>
      <c r="B24" s="4">
        <f>BCCRT!N21</f>
        <v>55953830.640000001</v>
      </c>
      <c r="C24" s="4">
        <f>SCCRT!N21</f>
        <v>198948710.76999998</v>
      </c>
      <c r="D24" s="5">
        <f>'CIG TAX'!N21</f>
        <v>1276122.1600000001</v>
      </c>
      <c r="E24" s="5">
        <f>'LIQ TAX'!N21</f>
        <v>703590.41</v>
      </c>
      <c r="F24" s="4">
        <f>RPTT!N21</f>
        <v>11930785.35</v>
      </c>
      <c r="G24" s="4">
        <f>'Gov''t Services'!N21</f>
        <v>38396872.579999998</v>
      </c>
      <c r="H24" s="6">
        <f t="shared" si="0"/>
        <v>307209911.90999997</v>
      </c>
    </row>
    <row r="25" spans="1:8" x14ac:dyDescent="0.2">
      <c r="A25" s="3" t="s">
        <v>26</v>
      </c>
      <c r="B25" s="7">
        <f>BCCRT!N22</f>
        <v>1491662.86</v>
      </c>
      <c r="C25" s="7">
        <f>SCCRT!N22</f>
        <v>3042442.8330484834</v>
      </c>
      <c r="D25" s="8">
        <f>'CIG TAX'!N22</f>
        <v>28228.76</v>
      </c>
      <c r="E25" s="8">
        <f>'LIQ TAX'!N22</f>
        <v>15563.929999999998</v>
      </c>
      <c r="F25" s="7">
        <f>RPTT!N22</f>
        <v>84663.15</v>
      </c>
      <c r="G25" s="7">
        <f>'Gov''t Services'!N22</f>
        <v>1073146.4500000002</v>
      </c>
      <c r="H25" s="9">
        <f t="shared" si="0"/>
        <v>5735707.9830484837</v>
      </c>
    </row>
    <row r="26" spans="1:8" ht="15" x14ac:dyDescent="0.35">
      <c r="A26" s="3"/>
      <c r="B26" s="5"/>
      <c r="C26" s="5"/>
      <c r="D26" s="5"/>
      <c r="E26" s="10"/>
      <c r="F26" s="5"/>
      <c r="G26" s="5"/>
      <c r="H26" s="6"/>
    </row>
    <row r="27" spans="1:8" ht="13.5" thickBot="1" x14ac:dyDescent="0.25">
      <c r="A27" s="3" t="s">
        <v>9</v>
      </c>
      <c r="B27" s="11">
        <f>SUM(B9:B26)</f>
        <v>391464957.45999998</v>
      </c>
      <c r="C27" s="11">
        <f t="shared" ref="C27:H27" si="1">SUM(C9:C26)</f>
        <v>1369738294.7407794</v>
      </c>
      <c r="D27" s="11">
        <f t="shared" si="1"/>
        <v>8474636.2500000019</v>
      </c>
      <c r="E27" s="11">
        <f t="shared" si="1"/>
        <v>4672493.5699999994</v>
      </c>
      <c r="F27" s="11">
        <f t="shared" si="1"/>
        <v>75941536.170000002</v>
      </c>
      <c r="G27" s="11">
        <f t="shared" si="1"/>
        <v>208476219.47000003</v>
      </c>
      <c r="H27" s="11">
        <f t="shared" si="1"/>
        <v>2058768137.660779</v>
      </c>
    </row>
    <row r="28" spans="1:8" ht="13.5" thickTop="1" x14ac:dyDescent="0.2">
      <c r="H28" s="12"/>
    </row>
  </sheetData>
  <mergeCells count="2">
    <mergeCell ref="C2:G2"/>
    <mergeCell ref="C3:G3"/>
  </mergeCells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D4BB-E6DA-4EAB-AF57-12980112DBFA}">
  <dimension ref="A1:N41"/>
  <sheetViews>
    <sheetView workbookViewId="0">
      <selection activeCell="N23" sqref="N23"/>
    </sheetView>
  </sheetViews>
  <sheetFormatPr defaultRowHeight="15" x14ac:dyDescent="0.25"/>
  <cols>
    <col min="1" max="1" width="28.42578125" style="183" customWidth="1"/>
    <col min="2" max="2" width="13.140625" style="183" customWidth="1"/>
    <col min="3" max="13" width="12.7109375" style="183" bestFit="1" customWidth="1"/>
    <col min="14" max="14" width="13.7109375" style="183" bestFit="1" customWidth="1"/>
    <col min="15" max="256" width="9.140625" style="183"/>
    <col min="257" max="257" width="28.42578125" style="183" customWidth="1"/>
    <col min="258" max="258" width="13.140625" style="183" customWidth="1"/>
    <col min="259" max="269" width="12.7109375" style="183" bestFit="1" customWidth="1"/>
    <col min="270" max="270" width="13.7109375" style="183" bestFit="1" customWidth="1"/>
    <col min="271" max="512" width="9.140625" style="183"/>
    <col min="513" max="513" width="28.42578125" style="183" customWidth="1"/>
    <col min="514" max="514" width="13.140625" style="183" customWidth="1"/>
    <col min="515" max="525" width="12.7109375" style="183" bestFit="1" customWidth="1"/>
    <col min="526" max="526" width="13.7109375" style="183" bestFit="1" customWidth="1"/>
    <col min="527" max="768" width="9.140625" style="183"/>
    <col min="769" max="769" width="28.42578125" style="183" customWidth="1"/>
    <col min="770" max="770" width="13.140625" style="183" customWidth="1"/>
    <col min="771" max="781" width="12.7109375" style="183" bestFit="1" customWidth="1"/>
    <col min="782" max="782" width="13.7109375" style="183" bestFit="1" customWidth="1"/>
    <col min="783" max="1024" width="9.140625" style="183"/>
    <col min="1025" max="1025" width="28.42578125" style="183" customWidth="1"/>
    <col min="1026" max="1026" width="13.140625" style="183" customWidth="1"/>
    <col min="1027" max="1037" width="12.7109375" style="183" bestFit="1" customWidth="1"/>
    <col min="1038" max="1038" width="13.7109375" style="183" bestFit="1" customWidth="1"/>
    <col min="1039" max="1280" width="9.140625" style="183"/>
    <col min="1281" max="1281" width="28.42578125" style="183" customWidth="1"/>
    <col min="1282" max="1282" width="13.140625" style="183" customWidth="1"/>
    <col min="1283" max="1293" width="12.7109375" style="183" bestFit="1" customWidth="1"/>
    <col min="1294" max="1294" width="13.7109375" style="183" bestFit="1" customWidth="1"/>
    <col min="1295" max="1536" width="9.140625" style="183"/>
    <col min="1537" max="1537" width="28.42578125" style="183" customWidth="1"/>
    <col min="1538" max="1538" width="13.140625" style="183" customWidth="1"/>
    <col min="1539" max="1549" width="12.7109375" style="183" bestFit="1" customWidth="1"/>
    <col min="1550" max="1550" width="13.7109375" style="183" bestFit="1" customWidth="1"/>
    <col min="1551" max="1792" width="9.140625" style="183"/>
    <col min="1793" max="1793" width="28.42578125" style="183" customWidth="1"/>
    <col min="1794" max="1794" width="13.140625" style="183" customWidth="1"/>
    <col min="1795" max="1805" width="12.7109375" style="183" bestFit="1" customWidth="1"/>
    <col min="1806" max="1806" width="13.7109375" style="183" bestFit="1" customWidth="1"/>
    <col min="1807" max="2048" width="9.140625" style="183"/>
    <col min="2049" max="2049" width="28.42578125" style="183" customWidth="1"/>
    <col min="2050" max="2050" width="13.140625" style="183" customWidth="1"/>
    <col min="2051" max="2061" width="12.7109375" style="183" bestFit="1" customWidth="1"/>
    <col min="2062" max="2062" width="13.7109375" style="183" bestFit="1" customWidth="1"/>
    <col min="2063" max="2304" width="9.140625" style="183"/>
    <col min="2305" max="2305" width="28.42578125" style="183" customWidth="1"/>
    <col min="2306" max="2306" width="13.140625" style="183" customWidth="1"/>
    <col min="2307" max="2317" width="12.7109375" style="183" bestFit="1" customWidth="1"/>
    <col min="2318" max="2318" width="13.7109375" style="183" bestFit="1" customWidth="1"/>
    <col min="2319" max="2560" width="9.140625" style="183"/>
    <col min="2561" max="2561" width="28.42578125" style="183" customWidth="1"/>
    <col min="2562" max="2562" width="13.140625" style="183" customWidth="1"/>
    <col min="2563" max="2573" width="12.7109375" style="183" bestFit="1" customWidth="1"/>
    <col min="2574" max="2574" width="13.7109375" style="183" bestFit="1" customWidth="1"/>
    <col min="2575" max="2816" width="9.140625" style="183"/>
    <col min="2817" max="2817" width="28.42578125" style="183" customWidth="1"/>
    <col min="2818" max="2818" width="13.140625" style="183" customWidth="1"/>
    <col min="2819" max="2829" width="12.7109375" style="183" bestFit="1" customWidth="1"/>
    <col min="2830" max="2830" width="13.7109375" style="183" bestFit="1" customWidth="1"/>
    <col min="2831" max="3072" width="9.140625" style="183"/>
    <col min="3073" max="3073" width="28.42578125" style="183" customWidth="1"/>
    <col min="3074" max="3074" width="13.140625" style="183" customWidth="1"/>
    <col min="3075" max="3085" width="12.7109375" style="183" bestFit="1" customWidth="1"/>
    <col min="3086" max="3086" width="13.7109375" style="183" bestFit="1" customWidth="1"/>
    <col min="3087" max="3328" width="9.140625" style="183"/>
    <col min="3329" max="3329" width="28.42578125" style="183" customWidth="1"/>
    <col min="3330" max="3330" width="13.140625" style="183" customWidth="1"/>
    <col min="3331" max="3341" width="12.7109375" style="183" bestFit="1" customWidth="1"/>
    <col min="3342" max="3342" width="13.7109375" style="183" bestFit="1" customWidth="1"/>
    <col min="3343" max="3584" width="9.140625" style="183"/>
    <col min="3585" max="3585" width="28.42578125" style="183" customWidth="1"/>
    <col min="3586" max="3586" width="13.140625" style="183" customWidth="1"/>
    <col min="3587" max="3597" width="12.7109375" style="183" bestFit="1" customWidth="1"/>
    <col min="3598" max="3598" width="13.7109375" style="183" bestFit="1" customWidth="1"/>
    <col min="3599" max="3840" width="9.140625" style="183"/>
    <col min="3841" max="3841" width="28.42578125" style="183" customWidth="1"/>
    <col min="3842" max="3842" width="13.140625" style="183" customWidth="1"/>
    <col min="3843" max="3853" width="12.7109375" style="183" bestFit="1" customWidth="1"/>
    <col min="3854" max="3854" width="13.7109375" style="183" bestFit="1" customWidth="1"/>
    <col min="3855" max="4096" width="9.140625" style="183"/>
    <col min="4097" max="4097" width="28.42578125" style="183" customWidth="1"/>
    <col min="4098" max="4098" width="13.140625" style="183" customWidth="1"/>
    <col min="4099" max="4109" width="12.7109375" style="183" bestFit="1" customWidth="1"/>
    <col min="4110" max="4110" width="13.7109375" style="183" bestFit="1" customWidth="1"/>
    <col min="4111" max="4352" width="9.140625" style="183"/>
    <col min="4353" max="4353" width="28.42578125" style="183" customWidth="1"/>
    <col min="4354" max="4354" width="13.140625" style="183" customWidth="1"/>
    <col min="4355" max="4365" width="12.7109375" style="183" bestFit="1" customWidth="1"/>
    <col min="4366" max="4366" width="13.7109375" style="183" bestFit="1" customWidth="1"/>
    <col min="4367" max="4608" width="9.140625" style="183"/>
    <col min="4609" max="4609" width="28.42578125" style="183" customWidth="1"/>
    <col min="4610" max="4610" width="13.140625" style="183" customWidth="1"/>
    <col min="4611" max="4621" width="12.7109375" style="183" bestFit="1" customWidth="1"/>
    <col min="4622" max="4622" width="13.7109375" style="183" bestFit="1" customWidth="1"/>
    <col min="4623" max="4864" width="9.140625" style="183"/>
    <col min="4865" max="4865" width="28.42578125" style="183" customWidth="1"/>
    <col min="4866" max="4866" width="13.140625" style="183" customWidth="1"/>
    <col min="4867" max="4877" width="12.7109375" style="183" bestFit="1" customWidth="1"/>
    <col min="4878" max="4878" width="13.7109375" style="183" bestFit="1" customWidth="1"/>
    <col min="4879" max="5120" width="9.140625" style="183"/>
    <col min="5121" max="5121" width="28.42578125" style="183" customWidth="1"/>
    <col min="5122" max="5122" width="13.140625" style="183" customWidth="1"/>
    <col min="5123" max="5133" width="12.7109375" style="183" bestFit="1" customWidth="1"/>
    <col min="5134" max="5134" width="13.7109375" style="183" bestFit="1" customWidth="1"/>
    <col min="5135" max="5376" width="9.140625" style="183"/>
    <col min="5377" max="5377" width="28.42578125" style="183" customWidth="1"/>
    <col min="5378" max="5378" width="13.140625" style="183" customWidth="1"/>
    <col min="5379" max="5389" width="12.7109375" style="183" bestFit="1" customWidth="1"/>
    <col min="5390" max="5390" width="13.7109375" style="183" bestFit="1" customWidth="1"/>
    <col min="5391" max="5632" width="9.140625" style="183"/>
    <col min="5633" max="5633" width="28.42578125" style="183" customWidth="1"/>
    <col min="5634" max="5634" width="13.140625" style="183" customWidth="1"/>
    <col min="5635" max="5645" width="12.7109375" style="183" bestFit="1" customWidth="1"/>
    <col min="5646" max="5646" width="13.7109375" style="183" bestFit="1" customWidth="1"/>
    <col min="5647" max="5888" width="9.140625" style="183"/>
    <col min="5889" max="5889" width="28.42578125" style="183" customWidth="1"/>
    <col min="5890" max="5890" width="13.140625" style="183" customWidth="1"/>
    <col min="5891" max="5901" width="12.7109375" style="183" bestFit="1" customWidth="1"/>
    <col min="5902" max="5902" width="13.7109375" style="183" bestFit="1" customWidth="1"/>
    <col min="5903" max="6144" width="9.140625" style="183"/>
    <col min="6145" max="6145" width="28.42578125" style="183" customWidth="1"/>
    <col min="6146" max="6146" width="13.140625" style="183" customWidth="1"/>
    <col min="6147" max="6157" width="12.7109375" style="183" bestFit="1" customWidth="1"/>
    <col min="6158" max="6158" width="13.7109375" style="183" bestFit="1" customWidth="1"/>
    <col min="6159" max="6400" width="9.140625" style="183"/>
    <col min="6401" max="6401" width="28.42578125" style="183" customWidth="1"/>
    <col min="6402" max="6402" width="13.140625" style="183" customWidth="1"/>
    <col min="6403" max="6413" width="12.7109375" style="183" bestFit="1" customWidth="1"/>
    <col min="6414" max="6414" width="13.7109375" style="183" bestFit="1" customWidth="1"/>
    <col min="6415" max="6656" width="9.140625" style="183"/>
    <col min="6657" max="6657" width="28.42578125" style="183" customWidth="1"/>
    <col min="6658" max="6658" width="13.140625" style="183" customWidth="1"/>
    <col min="6659" max="6669" width="12.7109375" style="183" bestFit="1" customWidth="1"/>
    <col min="6670" max="6670" width="13.7109375" style="183" bestFit="1" customWidth="1"/>
    <col min="6671" max="6912" width="9.140625" style="183"/>
    <col min="6913" max="6913" width="28.42578125" style="183" customWidth="1"/>
    <col min="6914" max="6914" width="13.140625" style="183" customWidth="1"/>
    <col min="6915" max="6925" width="12.7109375" style="183" bestFit="1" customWidth="1"/>
    <col min="6926" max="6926" width="13.7109375" style="183" bestFit="1" customWidth="1"/>
    <col min="6927" max="7168" width="9.140625" style="183"/>
    <col min="7169" max="7169" width="28.42578125" style="183" customWidth="1"/>
    <col min="7170" max="7170" width="13.140625" style="183" customWidth="1"/>
    <col min="7171" max="7181" width="12.7109375" style="183" bestFit="1" customWidth="1"/>
    <col min="7182" max="7182" width="13.7109375" style="183" bestFit="1" customWidth="1"/>
    <col min="7183" max="7424" width="9.140625" style="183"/>
    <col min="7425" max="7425" width="28.42578125" style="183" customWidth="1"/>
    <col min="7426" max="7426" width="13.140625" style="183" customWidth="1"/>
    <col min="7427" max="7437" width="12.7109375" style="183" bestFit="1" customWidth="1"/>
    <col min="7438" max="7438" width="13.7109375" style="183" bestFit="1" customWidth="1"/>
    <col min="7439" max="7680" width="9.140625" style="183"/>
    <col min="7681" max="7681" width="28.42578125" style="183" customWidth="1"/>
    <col min="7682" max="7682" width="13.140625" style="183" customWidth="1"/>
    <col min="7683" max="7693" width="12.7109375" style="183" bestFit="1" customWidth="1"/>
    <col min="7694" max="7694" width="13.7109375" style="183" bestFit="1" customWidth="1"/>
    <col min="7695" max="7936" width="9.140625" style="183"/>
    <col min="7937" max="7937" width="28.42578125" style="183" customWidth="1"/>
    <col min="7938" max="7938" width="13.140625" style="183" customWidth="1"/>
    <col min="7939" max="7949" width="12.7109375" style="183" bestFit="1" customWidth="1"/>
    <col min="7950" max="7950" width="13.7109375" style="183" bestFit="1" customWidth="1"/>
    <col min="7951" max="8192" width="9.140625" style="183"/>
    <col min="8193" max="8193" width="28.42578125" style="183" customWidth="1"/>
    <col min="8194" max="8194" width="13.140625" style="183" customWidth="1"/>
    <col min="8195" max="8205" width="12.7109375" style="183" bestFit="1" customWidth="1"/>
    <col min="8206" max="8206" width="13.7109375" style="183" bestFit="1" customWidth="1"/>
    <col min="8207" max="8448" width="9.140625" style="183"/>
    <col min="8449" max="8449" width="28.42578125" style="183" customWidth="1"/>
    <col min="8450" max="8450" width="13.140625" style="183" customWidth="1"/>
    <col min="8451" max="8461" width="12.7109375" style="183" bestFit="1" customWidth="1"/>
    <col min="8462" max="8462" width="13.7109375" style="183" bestFit="1" customWidth="1"/>
    <col min="8463" max="8704" width="9.140625" style="183"/>
    <col min="8705" max="8705" width="28.42578125" style="183" customWidth="1"/>
    <col min="8706" max="8706" width="13.140625" style="183" customWidth="1"/>
    <col min="8707" max="8717" width="12.7109375" style="183" bestFit="1" customWidth="1"/>
    <col min="8718" max="8718" width="13.7109375" style="183" bestFit="1" customWidth="1"/>
    <col min="8719" max="8960" width="9.140625" style="183"/>
    <col min="8961" max="8961" width="28.42578125" style="183" customWidth="1"/>
    <col min="8962" max="8962" width="13.140625" style="183" customWidth="1"/>
    <col min="8963" max="8973" width="12.7109375" style="183" bestFit="1" customWidth="1"/>
    <col min="8974" max="8974" width="13.7109375" style="183" bestFit="1" customWidth="1"/>
    <col min="8975" max="9216" width="9.140625" style="183"/>
    <col min="9217" max="9217" width="28.42578125" style="183" customWidth="1"/>
    <col min="9218" max="9218" width="13.140625" style="183" customWidth="1"/>
    <col min="9219" max="9229" width="12.7109375" style="183" bestFit="1" customWidth="1"/>
    <col min="9230" max="9230" width="13.7109375" style="183" bestFit="1" customWidth="1"/>
    <col min="9231" max="9472" width="9.140625" style="183"/>
    <col min="9473" max="9473" width="28.42578125" style="183" customWidth="1"/>
    <col min="9474" max="9474" width="13.140625" style="183" customWidth="1"/>
    <col min="9475" max="9485" width="12.7109375" style="183" bestFit="1" customWidth="1"/>
    <col min="9486" max="9486" width="13.7109375" style="183" bestFit="1" customWidth="1"/>
    <col min="9487" max="9728" width="9.140625" style="183"/>
    <col min="9729" max="9729" width="28.42578125" style="183" customWidth="1"/>
    <col min="9730" max="9730" width="13.140625" style="183" customWidth="1"/>
    <col min="9731" max="9741" width="12.7109375" style="183" bestFit="1" customWidth="1"/>
    <col min="9742" max="9742" width="13.7109375" style="183" bestFit="1" customWidth="1"/>
    <col min="9743" max="9984" width="9.140625" style="183"/>
    <col min="9985" max="9985" width="28.42578125" style="183" customWidth="1"/>
    <col min="9986" max="9986" width="13.140625" style="183" customWidth="1"/>
    <col min="9987" max="9997" width="12.7109375" style="183" bestFit="1" customWidth="1"/>
    <col min="9998" max="9998" width="13.7109375" style="183" bestFit="1" customWidth="1"/>
    <col min="9999" max="10240" width="9.140625" style="183"/>
    <col min="10241" max="10241" width="28.42578125" style="183" customWidth="1"/>
    <col min="10242" max="10242" width="13.140625" style="183" customWidth="1"/>
    <col min="10243" max="10253" width="12.7109375" style="183" bestFit="1" customWidth="1"/>
    <col min="10254" max="10254" width="13.7109375" style="183" bestFit="1" customWidth="1"/>
    <col min="10255" max="10496" width="9.140625" style="183"/>
    <col min="10497" max="10497" width="28.42578125" style="183" customWidth="1"/>
    <col min="10498" max="10498" width="13.140625" style="183" customWidth="1"/>
    <col min="10499" max="10509" width="12.7109375" style="183" bestFit="1" customWidth="1"/>
    <col min="10510" max="10510" width="13.7109375" style="183" bestFit="1" customWidth="1"/>
    <col min="10511" max="10752" width="9.140625" style="183"/>
    <col min="10753" max="10753" width="28.42578125" style="183" customWidth="1"/>
    <col min="10754" max="10754" width="13.140625" style="183" customWidth="1"/>
    <col min="10755" max="10765" width="12.7109375" style="183" bestFit="1" customWidth="1"/>
    <col min="10766" max="10766" width="13.7109375" style="183" bestFit="1" customWidth="1"/>
    <col min="10767" max="11008" width="9.140625" style="183"/>
    <col min="11009" max="11009" width="28.42578125" style="183" customWidth="1"/>
    <col min="11010" max="11010" width="13.140625" style="183" customWidth="1"/>
    <col min="11011" max="11021" width="12.7109375" style="183" bestFit="1" customWidth="1"/>
    <col min="11022" max="11022" width="13.7109375" style="183" bestFit="1" customWidth="1"/>
    <col min="11023" max="11264" width="9.140625" style="183"/>
    <col min="11265" max="11265" width="28.42578125" style="183" customWidth="1"/>
    <col min="11266" max="11266" width="13.140625" style="183" customWidth="1"/>
    <col min="11267" max="11277" width="12.7109375" style="183" bestFit="1" customWidth="1"/>
    <col min="11278" max="11278" width="13.7109375" style="183" bestFit="1" customWidth="1"/>
    <col min="11279" max="11520" width="9.140625" style="183"/>
    <col min="11521" max="11521" width="28.42578125" style="183" customWidth="1"/>
    <col min="11522" max="11522" width="13.140625" style="183" customWidth="1"/>
    <col min="11523" max="11533" width="12.7109375" style="183" bestFit="1" customWidth="1"/>
    <col min="11534" max="11534" width="13.7109375" style="183" bestFit="1" customWidth="1"/>
    <col min="11535" max="11776" width="9.140625" style="183"/>
    <col min="11777" max="11777" width="28.42578125" style="183" customWidth="1"/>
    <col min="11778" max="11778" width="13.140625" style="183" customWidth="1"/>
    <col min="11779" max="11789" width="12.7109375" style="183" bestFit="1" customWidth="1"/>
    <col min="11790" max="11790" width="13.7109375" style="183" bestFit="1" customWidth="1"/>
    <col min="11791" max="12032" width="9.140625" style="183"/>
    <col min="12033" max="12033" width="28.42578125" style="183" customWidth="1"/>
    <col min="12034" max="12034" width="13.140625" style="183" customWidth="1"/>
    <col min="12035" max="12045" width="12.7109375" style="183" bestFit="1" customWidth="1"/>
    <col min="12046" max="12046" width="13.7109375" style="183" bestFit="1" customWidth="1"/>
    <col min="12047" max="12288" width="9.140625" style="183"/>
    <col min="12289" max="12289" width="28.42578125" style="183" customWidth="1"/>
    <col min="12290" max="12290" width="13.140625" style="183" customWidth="1"/>
    <col min="12291" max="12301" width="12.7109375" style="183" bestFit="1" customWidth="1"/>
    <col min="12302" max="12302" width="13.7109375" style="183" bestFit="1" customWidth="1"/>
    <col min="12303" max="12544" width="9.140625" style="183"/>
    <col min="12545" max="12545" width="28.42578125" style="183" customWidth="1"/>
    <col min="12546" max="12546" width="13.140625" style="183" customWidth="1"/>
    <col min="12547" max="12557" width="12.7109375" style="183" bestFit="1" customWidth="1"/>
    <col min="12558" max="12558" width="13.7109375" style="183" bestFit="1" customWidth="1"/>
    <col min="12559" max="12800" width="9.140625" style="183"/>
    <col min="12801" max="12801" width="28.42578125" style="183" customWidth="1"/>
    <col min="12802" max="12802" width="13.140625" style="183" customWidth="1"/>
    <col min="12803" max="12813" width="12.7109375" style="183" bestFit="1" customWidth="1"/>
    <col min="12814" max="12814" width="13.7109375" style="183" bestFit="1" customWidth="1"/>
    <col min="12815" max="13056" width="9.140625" style="183"/>
    <col min="13057" max="13057" width="28.42578125" style="183" customWidth="1"/>
    <col min="13058" max="13058" width="13.140625" style="183" customWidth="1"/>
    <col min="13059" max="13069" width="12.7109375" style="183" bestFit="1" customWidth="1"/>
    <col min="13070" max="13070" width="13.7109375" style="183" bestFit="1" customWidth="1"/>
    <col min="13071" max="13312" width="9.140625" style="183"/>
    <col min="13313" max="13313" width="28.42578125" style="183" customWidth="1"/>
    <col min="13314" max="13314" width="13.140625" style="183" customWidth="1"/>
    <col min="13315" max="13325" width="12.7109375" style="183" bestFit="1" customWidth="1"/>
    <col min="13326" max="13326" width="13.7109375" style="183" bestFit="1" customWidth="1"/>
    <col min="13327" max="13568" width="9.140625" style="183"/>
    <col min="13569" max="13569" width="28.42578125" style="183" customWidth="1"/>
    <col min="13570" max="13570" width="13.140625" style="183" customWidth="1"/>
    <col min="13571" max="13581" width="12.7109375" style="183" bestFit="1" customWidth="1"/>
    <col min="13582" max="13582" width="13.7109375" style="183" bestFit="1" customWidth="1"/>
    <col min="13583" max="13824" width="9.140625" style="183"/>
    <col min="13825" max="13825" width="28.42578125" style="183" customWidth="1"/>
    <col min="13826" max="13826" width="13.140625" style="183" customWidth="1"/>
    <col min="13827" max="13837" width="12.7109375" style="183" bestFit="1" customWidth="1"/>
    <col min="13838" max="13838" width="13.7109375" style="183" bestFit="1" customWidth="1"/>
    <col min="13839" max="14080" width="9.140625" style="183"/>
    <col min="14081" max="14081" width="28.42578125" style="183" customWidth="1"/>
    <col min="14082" max="14082" width="13.140625" style="183" customWidth="1"/>
    <col min="14083" max="14093" width="12.7109375" style="183" bestFit="1" customWidth="1"/>
    <col min="14094" max="14094" width="13.7109375" style="183" bestFit="1" customWidth="1"/>
    <col min="14095" max="14336" width="9.140625" style="183"/>
    <col min="14337" max="14337" width="28.42578125" style="183" customWidth="1"/>
    <col min="14338" max="14338" width="13.140625" style="183" customWidth="1"/>
    <col min="14339" max="14349" width="12.7109375" style="183" bestFit="1" customWidth="1"/>
    <col min="14350" max="14350" width="13.7109375" style="183" bestFit="1" customWidth="1"/>
    <col min="14351" max="14592" width="9.140625" style="183"/>
    <col min="14593" max="14593" width="28.42578125" style="183" customWidth="1"/>
    <col min="14594" max="14594" width="13.140625" style="183" customWidth="1"/>
    <col min="14595" max="14605" width="12.7109375" style="183" bestFit="1" customWidth="1"/>
    <col min="14606" max="14606" width="13.7109375" style="183" bestFit="1" customWidth="1"/>
    <col min="14607" max="14848" width="9.140625" style="183"/>
    <col min="14849" max="14849" width="28.42578125" style="183" customWidth="1"/>
    <col min="14850" max="14850" width="13.140625" style="183" customWidth="1"/>
    <col min="14851" max="14861" width="12.7109375" style="183" bestFit="1" customWidth="1"/>
    <col min="14862" max="14862" width="13.7109375" style="183" bestFit="1" customWidth="1"/>
    <col min="14863" max="15104" width="9.140625" style="183"/>
    <col min="15105" max="15105" width="28.42578125" style="183" customWidth="1"/>
    <col min="15106" max="15106" width="13.140625" style="183" customWidth="1"/>
    <col min="15107" max="15117" width="12.7109375" style="183" bestFit="1" customWidth="1"/>
    <col min="15118" max="15118" width="13.7109375" style="183" bestFit="1" customWidth="1"/>
    <col min="15119" max="15360" width="9.140625" style="183"/>
    <col min="15361" max="15361" width="28.42578125" style="183" customWidth="1"/>
    <col min="15362" max="15362" width="13.140625" style="183" customWidth="1"/>
    <col min="15363" max="15373" width="12.7109375" style="183" bestFit="1" customWidth="1"/>
    <col min="15374" max="15374" width="13.7109375" style="183" bestFit="1" customWidth="1"/>
    <col min="15375" max="15616" width="9.140625" style="183"/>
    <col min="15617" max="15617" width="28.42578125" style="183" customWidth="1"/>
    <col min="15618" max="15618" width="13.140625" style="183" customWidth="1"/>
    <col min="15619" max="15629" width="12.7109375" style="183" bestFit="1" customWidth="1"/>
    <col min="15630" max="15630" width="13.7109375" style="183" bestFit="1" customWidth="1"/>
    <col min="15631" max="15872" width="9.140625" style="183"/>
    <col min="15873" max="15873" width="28.42578125" style="183" customWidth="1"/>
    <col min="15874" max="15874" width="13.140625" style="183" customWidth="1"/>
    <col min="15875" max="15885" width="12.7109375" style="183" bestFit="1" customWidth="1"/>
    <col min="15886" max="15886" width="13.7109375" style="183" bestFit="1" customWidth="1"/>
    <col min="15887" max="16128" width="9.140625" style="183"/>
    <col min="16129" max="16129" width="28.42578125" style="183" customWidth="1"/>
    <col min="16130" max="16130" width="13.140625" style="183" customWidth="1"/>
    <col min="16131" max="16141" width="12.7109375" style="183" bestFit="1" customWidth="1"/>
    <col min="16142" max="16142" width="13.7109375" style="183" bestFit="1" customWidth="1"/>
    <col min="16143" max="16384" width="9.140625" style="183"/>
  </cols>
  <sheetData>
    <row r="1" spans="1:14" ht="12" customHeight="1" x14ac:dyDescent="0.25"/>
    <row r="2" spans="1:14" ht="13.5" customHeight="1" x14ac:dyDescent="0.25"/>
    <row r="3" spans="1:14" ht="18" x14ac:dyDescent="0.25">
      <c r="A3" s="182" t="s">
        <v>270</v>
      </c>
    </row>
    <row r="6" spans="1:14" s="185" customFormat="1" ht="12" x14ac:dyDescent="0.2">
      <c r="A6" s="184" t="s">
        <v>61</v>
      </c>
      <c r="B6" s="184" t="s">
        <v>27</v>
      </c>
      <c r="C6" s="184" t="s">
        <v>28</v>
      </c>
      <c r="D6" s="184" t="s">
        <v>29</v>
      </c>
      <c r="E6" s="184" t="s">
        <v>30</v>
      </c>
      <c r="F6" s="184" t="s">
        <v>31</v>
      </c>
      <c r="G6" s="184" t="s">
        <v>32</v>
      </c>
      <c r="H6" s="184" t="s">
        <v>33</v>
      </c>
      <c r="I6" s="184" t="s">
        <v>34</v>
      </c>
      <c r="J6" s="184" t="s">
        <v>35</v>
      </c>
      <c r="K6" s="184" t="s">
        <v>36</v>
      </c>
      <c r="L6" s="184" t="s">
        <v>37</v>
      </c>
      <c r="M6" s="184" t="s">
        <v>38</v>
      </c>
      <c r="N6" s="184" t="s">
        <v>9</v>
      </c>
    </row>
    <row r="8" spans="1:14" x14ac:dyDescent="0.25">
      <c r="A8" s="186"/>
    </row>
    <row r="9" spans="1:14" x14ac:dyDescent="0.25">
      <c r="A9" s="187" t="s">
        <v>68</v>
      </c>
    </row>
    <row r="10" spans="1:14" x14ac:dyDescent="0.25">
      <c r="A10" s="188" t="s">
        <v>240</v>
      </c>
      <c r="B10" s="178">
        <v>284630.9594207069</v>
      </c>
      <c r="C10" s="178">
        <v>286059.11942070693</v>
      </c>
      <c r="D10" s="179">
        <v>282355.23275404022</v>
      </c>
      <c r="E10" s="178">
        <v>311999.08275404025</v>
      </c>
      <c r="F10" s="178">
        <v>298661.54275404027</v>
      </c>
      <c r="G10" s="178">
        <v>296811.4427540403</v>
      </c>
      <c r="H10" s="178">
        <v>264116.13275404018</v>
      </c>
      <c r="I10" s="178">
        <v>253369.46275404023</v>
      </c>
      <c r="J10" s="178">
        <v>300526.24275404023</v>
      </c>
      <c r="K10" s="178">
        <v>256318.2427540402</v>
      </c>
      <c r="L10" s="178">
        <v>308547.67275404016</v>
      </c>
      <c r="M10" s="178">
        <v>274624.72275404015</v>
      </c>
      <c r="N10" s="189">
        <f>SUM(B10:M10)</f>
        <v>3418019.8563818163</v>
      </c>
    </row>
    <row r="11" spans="1:14" x14ac:dyDescent="0.25">
      <c r="A11" s="188"/>
      <c r="B11" s="177"/>
      <c r="C11" s="177"/>
      <c r="D11" s="180"/>
      <c r="E11" s="177"/>
      <c r="F11" s="177"/>
      <c r="G11" s="177"/>
      <c r="H11" s="177"/>
      <c r="I11" s="177"/>
      <c r="J11" s="177"/>
      <c r="K11" s="177"/>
      <c r="L11" s="177"/>
      <c r="M11" s="177"/>
      <c r="N11" s="189"/>
    </row>
    <row r="12" spans="1:14" x14ac:dyDescent="0.25">
      <c r="A12" s="188" t="s">
        <v>241</v>
      </c>
      <c r="B12" s="178">
        <v>142624.87666666668</v>
      </c>
      <c r="C12" s="178">
        <v>143218.51</v>
      </c>
      <c r="D12" s="179">
        <v>141671.96</v>
      </c>
      <c r="E12" s="178">
        <v>153976.01</v>
      </c>
      <c r="F12" s="178">
        <v>148439</v>
      </c>
      <c r="G12" s="178">
        <v>147672.46</v>
      </c>
      <c r="H12" s="178">
        <v>134034.85</v>
      </c>
      <c r="I12" s="178">
        <v>129534.97</v>
      </c>
      <c r="J12" s="178">
        <v>149280.58000000002</v>
      </c>
      <c r="K12" s="178">
        <v>130769.7</v>
      </c>
      <c r="L12" s="178">
        <v>152639.33000000002</v>
      </c>
      <c r="M12" s="178">
        <v>138435.04</v>
      </c>
      <c r="N12" s="189">
        <f>SUM(B12:M12)</f>
        <v>1712297.2866666669</v>
      </c>
    </row>
    <row r="13" spans="1:14" x14ac:dyDescent="0.25">
      <c r="A13" s="188"/>
      <c r="B13" s="177"/>
      <c r="C13" s="177"/>
      <c r="D13" s="180"/>
      <c r="E13" s="177"/>
      <c r="F13" s="177"/>
      <c r="G13" s="177"/>
      <c r="H13" s="177"/>
      <c r="I13" s="177"/>
      <c r="J13" s="177"/>
      <c r="K13" s="177"/>
      <c r="L13" s="177"/>
      <c r="M13" s="177"/>
      <c r="N13" s="189"/>
    </row>
    <row r="14" spans="1:14" x14ac:dyDescent="0.25">
      <c r="A14" s="188" t="s">
        <v>242</v>
      </c>
      <c r="B14" s="178">
        <v>1936.5466666666669</v>
      </c>
      <c r="C14" s="178">
        <v>1943.2366666666667</v>
      </c>
      <c r="D14" s="179">
        <v>1924.5800000000002</v>
      </c>
      <c r="E14" s="178">
        <v>2059.96</v>
      </c>
      <c r="F14" s="178">
        <v>1998.8400000000001</v>
      </c>
      <c r="G14" s="178">
        <v>1990.65</v>
      </c>
      <c r="H14" s="178">
        <v>1828.64</v>
      </c>
      <c r="I14" s="178">
        <v>1772.1100000000001</v>
      </c>
      <c r="J14" s="178">
        <v>2020.17</v>
      </c>
      <c r="K14" s="178">
        <v>1787.6200000000001</v>
      </c>
      <c r="L14" s="178">
        <v>2062.36</v>
      </c>
      <c r="M14" s="178">
        <v>1883.92</v>
      </c>
      <c r="N14" s="189">
        <f>SUM(B14:M14)</f>
        <v>23208.633333333331</v>
      </c>
    </row>
    <row r="15" spans="1:14" x14ac:dyDescent="0.25">
      <c r="A15" s="188" t="s">
        <v>243</v>
      </c>
      <c r="B15" s="178">
        <v>10737.183333333334</v>
      </c>
      <c r="C15" s="178">
        <v>10779.633333333333</v>
      </c>
      <c r="D15" s="179">
        <v>10666.42</v>
      </c>
      <c r="E15" s="178">
        <v>11539.51</v>
      </c>
      <c r="F15" s="178">
        <v>11146.19</v>
      </c>
      <c r="G15" s="178">
        <v>11092.31</v>
      </c>
      <c r="H15" s="178">
        <v>10099.27</v>
      </c>
      <c r="I15" s="178">
        <v>9765.1</v>
      </c>
      <c r="J15" s="178">
        <v>11231.44</v>
      </c>
      <c r="K15" s="178">
        <v>9856.7999999999993</v>
      </c>
      <c r="L15" s="178">
        <v>11480.87</v>
      </c>
      <c r="M15" s="178">
        <v>10426.039999999999</v>
      </c>
      <c r="N15" s="189">
        <f>SUM(B15:M15)</f>
        <v>128820.76666666668</v>
      </c>
    </row>
    <row r="16" spans="1:14" x14ac:dyDescent="0.25">
      <c r="A16" s="188" t="s">
        <v>244</v>
      </c>
      <c r="B16" s="178">
        <v>5060.13</v>
      </c>
      <c r="C16" s="178">
        <v>5079.8999999999996</v>
      </c>
      <c r="D16" s="179">
        <v>5025.82</v>
      </c>
      <c r="E16" s="178">
        <v>5428.83</v>
      </c>
      <c r="F16" s="178">
        <v>5247.06</v>
      </c>
      <c r="G16" s="178">
        <v>5222.46</v>
      </c>
      <c r="H16" s="178">
        <v>4750.84</v>
      </c>
      <c r="I16" s="178">
        <v>4588.82</v>
      </c>
      <c r="J16" s="178">
        <v>5299.77</v>
      </c>
      <c r="K16" s="178">
        <v>4633.28</v>
      </c>
      <c r="L16" s="178">
        <v>5420.7</v>
      </c>
      <c r="M16" s="178">
        <v>4909.2700000000004</v>
      </c>
      <c r="N16" s="189">
        <f>SUM(B16:M16)</f>
        <v>60666.880000000005</v>
      </c>
    </row>
    <row r="17" spans="1:14" x14ac:dyDescent="0.25">
      <c r="A17" s="188"/>
      <c r="B17" s="177"/>
      <c r="C17" s="177"/>
      <c r="D17" s="180"/>
      <c r="E17" s="177"/>
      <c r="F17" s="177"/>
      <c r="G17" s="177"/>
      <c r="H17" s="177"/>
      <c r="I17" s="177"/>
      <c r="J17" s="177"/>
      <c r="K17" s="177"/>
      <c r="L17" s="177"/>
      <c r="M17" s="177"/>
      <c r="N17" s="189"/>
    </row>
    <row r="18" spans="1:14" x14ac:dyDescent="0.25">
      <c r="A18" s="187" t="s">
        <v>63</v>
      </c>
      <c r="B18" s="177"/>
      <c r="C18" s="177"/>
      <c r="D18" s="180"/>
      <c r="E18" s="177"/>
      <c r="F18" s="177"/>
      <c r="G18" s="177"/>
      <c r="H18" s="177"/>
      <c r="I18" s="177"/>
      <c r="J18" s="177"/>
      <c r="K18" s="177"/>
      <c r="L18" s="177"/>
      <c r="M18" s="177"/>
      <c r="N18" s="189"/>
    </row>
    <row r="19" spans="1:14" x14ac:dyDescent="0.25">
      <c r="A19" s="188" t="s">
        <v>245</v>
      </c>
      <c r="B19" s="178">
        <v>32701.906666666666</v>
      </c>
      <c r="C19" s="178">
        <v>32869.866666666661</v>
      </c>
      <c r="D19" s="178">
        <v>32433.739999999998</v>
      </c>
      <c r="E19" s="178">
        <v>35918.75</v>
      </c>
      <c r="F19" s="178">
        <v>34350.68</v>
      </c>
      <c r="G19" s="178">
        <v>34133.279999999999</v>
      </c>
      <c r="H19" s="178">
        <v>30284.549999999996</v>
      </c>
      <c r="I19" s="178">
        <v>29018.22</v>
      </c>
      <c r="J19" s="178">
        <v>34574.92</v>
      </c>
      <c r="K19" s="178">
        <v>29365.690000000002</v>
      </c>
      <c r="L19" s="178">
        <v>35520.119999999995</v>
      </c>
      <c r="M19" s="178">
        <v>31522.83</v>
      </c>
      <c r="N19" s="190">
        <f>SUM(B19:M19)</f>
        <v>392694.55333333334</v>
      </c>
    </row>
    <row r="20" spans="1:14" x14ac:dyDescent="0.25">
      <c r="A20" s="188"/>
    </row>
    <row r="21" spans="1:14" x14ac:dyDescent="0.25">
      <c r="A21" s="191" t="s">
        <v>246</v>
      </c>
      <c r="B21" s="189">
        <f t="shared" ref="B21:M21" si="0">SUM(B10:B19)</f>
        <v>477691.60275404027</v>
      </c>
      <c r="C21" s="189">
        <f t="shared" si="0"/>
        <v>479950.26608737366</v>
      </c>
      <c r="D21" s="189">
        <f t="shared" si="0"/>
        <v>474077.75275404024</v>
      </c>
      <c r="E21" s="189">
        <f t="shared" si="0"/>
        <v>520922.14275404031</v>
      </c>
      <c r="F21" s="189">
        <f t="shared" si="0"/>
        <v>499843.31275404029</v>
      </c>
      <c r="G21" s="189">
        <f t="shared" si="0"/>
        <v>496922.60275404039</v>
      </c>
      <c r="H21" s="189">
        <f t="shared" si="0"/>
        <v>445114.28275404021</v>
      </c>
      <c r="I21" s="189">
        <f>SUM(I10:I19)</f>
        <v>428048.68275404023</v>
      </c>
      <c r="J21" s="189">
        <v>502933.12275404023</v>
      </c>
      <c r="K21" s="189">
        <f t="shared" si="0"/>
        <v>432731.3327540402</v>
      </c>
      <c r="L21" s="189">
        <f t="shared" si="0"/>
        <v>515671.05275404017</v>
      </c>
      <c r="M21" s="189">
        <f t="shared" si="0"/>
        <v>461801.82275404019</v>
      </c>
      <c r="N21" s="181">
        <f>SUM(B21:M21)</f>
        <v>5735707.9763818169</v>
      </c>
    </row>
    <row r="23" spans="1:14" ht="51" x14ac:dyDescent="0.25">
      <c r="A23" s="200" t="s">
        <v>259</v>
      </c>
    </row>
    <row r="24" spans="1:14" x14ac:dyDescent="0.25">
      <c r="A24" s="192"/>
    </row>
    <row r="25" spans="1:14" x14ac:dyDescent="0.25">
      <c r="A25" s="192"/>
    </row>
    <row r="26" spans="1:14" x14ac:dyDescent="0.25">
      <c r="A26" s="193"/>
    </row>
    <row r="27" spans="1:14" x14ac:dyDescent="0.25">
      <c r="A27" s="194"/>
    </row>
    <row r="28" spans="1:14" x14ac:dyDescent="0.25">
      <c r="A28" s="194"/>
    </row>
    <row r="29" spans="1:14" x14ac:dyDescent="0.25">
      <c r="A29" s="194"/>
    </row>
    <row r="30" spans="1:14" x14ac:dyDescent="0.25">
      <c r="A30" s="194"/>
    </row>
    <row r="31" spans="1:14" x14ac:dyDescent="0.25">
      <c r="A31" s="194"/>
    </row>
    <row r="32" spans="1:14" x14ac:dyDescent="0.25">
      <c r="A32" s="195"/>
    </row>
    <row r="33" spans="1:1" x14ac:dyDescent="0.25">
      <c r="A33" s="196"/>
    </row>
    <row r="34" spans="1:1" x14ac:dyDescent="0.25">
      <c r="A34" s="194"/>
    </row>
    <row r="35" spans="1:1" x14ac:dyDescent="0.25">
      <c r="A35" s="194"/>
    </row>
    <row r="36" spans="1:1" x14ac:dyDescent="0.25">
      <c r="A36" s="194"/>
    </row>
    <row r="37" spans="1:1" x14ac:dyDescent="0.25">
      <c r="A37" s="194"/>
    </row>
    <row r="38" spans="1:1" x14ac:dyDescent="0.25">
      <c r="A38" s="194"/>
    </row>
    <row r="39" spans="1:1" x14ac:dyDescent="0.25">
      <c r="A39" s="194"/>
    </row>
    <row r="40" spans="1:1" x14ac:dyDescent="0.25">
      <c r="A40" s="194"/>
    </row>
    <row r="41" spans="1:1" x14ac:dyDescent="0.25">
      <c r="A41" s="197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52"/>
  <sheetViews>
    <sheetView workbookViewId="0">
      <selection activeCell="L45" sqref="L45"/>
    </sheetView>
  </sheetViews>
  <sheetFormatPr defaultRowHeight="12.75" x14ac:dyDescent="0.2"/>
  <cols>
    <col min="1" max="1" width="14.42578125" style="14" bestFit="1" customWidth="1"/>
    <col min="2" max="6" width="14.28515625" style="14" bestFit="1" customWidth="1"/>
    <col min="7" max="7" width="15" style="14" bestFit="1" customWidth="1"/>
    <col min="8" max="8" width="14" style="14" bestFit="1" customWidth="1"/>
    <col min="9" max="9" width="14.28515625" style="14" bestFit="1" customWidth="1"/>
    <col min="10" max="10" width="15" style="14" bestFit="1" customWidth="1"/>
    <col min="11" max="13" width="14.7109375" style="14" customWidth="1"/>
    <col min="14" max="14" width="16.5703125" style="14" bestFit="1" customWidth="1"/>
    <col min="15" max="256" width="9.140625" style="14"/>
    <col min="257" max="257" width="14.42578125" style="14" bestFit="1" customWidth="1"/>
    <col min="258" max="266" width="14" style="14" bestFit="1" customWidth="1"/>
    <col min="267" max="269" width="14.7109375" style="14" customWidth="1"/>
    <col min="270" max="270" width="15.5703125" style="14" bestFit="1" customWidth="1"/>
    <col min="271" max="512" width="9.140625" style="14"/>
    <col min="513" max="513" width="14.42578125" style="14" bestFit="1" customWidth="1"/>
    <col min="514" max="522" width="14" style="14" bestFit="1" customWidth="1"/>
    <col min="523" max="525" width="14.7109375" style="14" customWidth="1"/>
    <col min="526" max="526" width="15.5703125" style="14" bestFit="1" customWidth="1"/>
    <col min="527" max="768" width="9.140625" style="14"/>
    <col min="769" max="769" width="14.42578125" style="14" bestFit="1" customWidth="1"/>
    <col min="770" max="778" width="14" style="14" bestFit="1" customWidth="1"/>
    <col min="779" max="781" width="14.7109375" style="14" customWidth="1"/>
    <col min="782" max="782" width="15.5703125" style="14" bestFit="1" customWidth="1"/>
    <col min="783" max="1024" width="9.140625" style="14"/>
    <col min="1025" max="1025" width="14.42578125" style="14" bestFit="1" customWidth="1"/>
    <col min="1026" max="1034" width="14" style="14" bestFit="1" customWidth="1"/>
    <col min="1035" max="1037" width="14.7109375" style="14" customWidth="1"/>
    <col min="1038" max="1038" width="15.5703125" style="14" bestFit="1" customWidth="1"/>
    <col min="1039" max="1280" width="9.140625" style="14"/>
    <col min="1281" max="1281" width="14.42578125" style="14" bestFit="1" customWidth="1"/>
    <col min="1282" max="1290" width="14" style="14" bestFit="1" customWidth="1"/>
    <col min="1291" max="1293" width="14.7109375" style="14" customWidth="1"/>
    <col min="1294" max="1294" width="15.5703125" style="14" bestFit="1" customWidth="1"/>
    <col min="1295" max="1536" width="9.140625" style="14"/>
    <col min="1537" max="1537" width="14.42578125" style="14" bestFit="1" customWidth="1"/>
    <col min="1538" max="1546" width="14" style="14" bestFit="1" customWidth="1"/>
    <col min="1547" max="1549" width="14.7109375" style="14" customWidth="1"/>
    <col min="1550" max="1550" width="15.5703125" style="14" bestFit="1" customWidth="1"/>
    <col min="1551" max="1792" width="9.140625" style="14"/>
    <col min="1793" max="1793" width="14.42578125" style="14" bestFit="1" customWidth="1"/>
    <col min="1794" max="1802" width="14" style="14" bestFit="1" customWidth="1"/>
    <col min="1803" max="1805" width="14.7109375" style="14" customWidth="1"/>
    <col min="1806" max="1806" width="15.5703125" style="14" bestFit="1" customWidth="1"/>
    <col min="1807" max="2048" width="9.140625" style="14"/>
    <col min="2049" max="2049" width="14.42578125" style="14" bestFit="1" customWidth="1"/>
    <col min="2050" max="2058" width="14" style="14" bestFit="1" customWidth="1"/>
    <col min="2059" max="2061" width="14.7109375" style="14" customWidth="1"/>
    <col min="2062" max="2062" width="15.5703125" style="14" bestFit="1" customWidth="1"/>
    <col min="2063" max="2304" width="9.140625" style="14"/>
    <col min="2305" max="2305" width="14.42578125" style="14" bestFit="1" customWidth="1"/>
    <col min="2306" max="2314" width="14" style="14" bestFit="1" customWidth="1"/>
    <col min="2315" max="2317" width="14.7109375" style="14" customWidth="1"/>
    <col min="2318" max="2318" width="15.5703125" style="14" bestFit="1" customWidth="1"/>
    <col min="2319" max="2560" width="9.140625" style="14"/>
    <col min="2561" max="2561" width="14.42578125" style="14" bestFit="1" customWidth="1"/>
    <col min="2562" max="2570" width="14" style="14" bestFit="1" customWidth="1"/>
    <col min="2571" max="2573" width="14.7109375" style="14" customWidth="1"/>
    <col min="2574" max="2574" width="15.5703125" style="14" bestFit="1" customWidth="1"/>
    <col min="2575" max="2816" width="9.140625" style="14"/>
    <col min="2817" max="2817" width="14.42578125" style="14" bestFit="1" customWidth="1"/>
    <col min="2818" max="2826" width="14" style="14" bestFit="1" customWidth="1"/>
    <col min="2827" max="2829" width="14.7109375" style="14" customWidth="1"/>
    <col min="2830" max="2830" width="15.5703125" style="14" bestFit="1" customWidth="1"/>
    <col min="2831" max="3072" width="9.140625" style="14"/>
    <col min="3073" max="3073" width="14.42578125" style="14" bestFit="1" customWidth="1"/>
    <col min="3074" max="3082" width="14" style="14" bestFit="1" customWidth="1"/>
    <col min="3083" max="3085" width="14.7109375" style="14" customWidth="1"/>
    <col min="3086" max="3086" width="15.5703125" style="14" bestFit="1" customWidth="1"/>
    <col min="3087" max="3328" width="9.140625" style="14"/>
    <col min="3329" max="3329" width="14.42578125" style="14" bestFit="1" customWidth="1"/>
    <col min="3330" max="3338" width="14" style="14" bestFit="1" customWidth="1"/>
    <col min="3339" max="3341" width="14.7109375" style="14" customWidth="1"/>
    <col min="3342" max="3342" width="15.5703125" style="14" bestFit="1" customWidth="1"/>
    <col min="3343" max="3584" width="9.140625" style="14"/>
    <col min="3585" max="3585" width="14.42578125" style="14" bestFit="1" customWidth="1"/>
    <col min="3586" max="3594" width="14" style="14" bestFit="1" customWidth="1"/>
    <col min="3595" max="3597" width="14.7109375" style="14" customWidth="1"/>
    <col min="3598" max="3598" width="15.5703125" style="14" bestFit="1" customWidth="1"/>
    <col min="3599" max="3840" width="9.140625" style="14"/>
    <col min="3841" max="3841" width="14.42578125" style="14" bestFit="1" customWidth="1"/>
    <col min="3842" max="3850" width="14" style="14" bestFit="1" customWidth="1"/>
    <col min="3851" max="3853" width="14.7109375" style="14" customWidth="1"/>
    <col min="3854" max="3854" width="15.5703125" style="14" bestFit="1" customWidth="1"/>
    <col min="3855" max="4096" width="9.140625" style="14"/>
    <col min="4097" max="4097" width="14.42578125" style="14" bestFit="1" customWidth="1"/>
    <col min="4098" max="4106" width="14" style="14" bestFit="1" customWidth="1"/>
    <col min="4107" max="4109" width="14.7109375" style="14" customWidth="1"/>
    <col min="4110" max="4110" width="15.5703125" style="14" bestFit="1" customWidth="1"/>
    <col min="4111" max="4352" width="9.140625" style="14"/>
    <col min="4353" max="4353" width="14.42578125" style="14" bestFit="1" customWidth="1"/>
    <col min="4354" max="4362" width="14" style="14" bestFit="1" customWidth="1"/>
    <col min="4363" max="4365" width="14.7109375" style="14" customWidth="1"/>
    <col min="4366" max="4366" width="15.5703125" style="14" bestFit="1" customWidth="1"/>
    <col min="4367" max="4608" width="9.140625" style="14"/>
    <col min="4609" max="4609" width="14.42578125" style="14" bestFit="1" customWidth="1"/>
    <col min="4610" max="4618" width="14" style="14" bestFit="1" customWidth="1"/>
    <col min="4619" max="4621" width="14.7109375" style="14" customWidth="1"/>
    <col min="4622" max="4622" width="15.5703125" style="14" bestFit="1" customWidth="1"/>
    <col min="4623" max="4864" width="9.140625" style="14"/>
    <col min="4865" max="4865" width="14.42578125" style="14" bestFit="1" customWidth="1"/>
    <col min="4866" max="4874" width="14" style="14" bestFit="1" customWidth="1"/>
    <col min="4875" max="4877" width="14.7109375" style="14" customWidth="1"/>
    <col min="4878" max="4878" width="15.5703125" style="14" bestFit="1" customWidth="1"/>
    <col min="4879" max="5120" width="9.140625" style="14"/>
    <col min="5121" max="5121" width="14.42578125" style="14" bestFit="1" customWidth="1"/>
    <col min="5122" max="5130" width="14" style="14" bestFit="1" customWidth="1"/>
    <col min="5131" max="5133" width="14.7109375" style="14" customWidth="1"/>
    <col min="5134" max="5134" width="15.5703125" style="14" bestFit="1" customWidth="1"/>
    <col min="5135" max="5376" width="9.140625" style="14"/>
    <col min="5377" max="5377" width="14.42578125" style="14" bestFit="1" customWidth="1"/>
    <col min="5378" max="5386" width="14" style="14" bestFit="1" customWidth="1"/>
    <col min="5387" max="5389" width="14.7109375" style="14" customWidth="1"/>
    <col min="5390" max="5390" width="15.5703125" style="14" bestFit="1" customWidth="1"/>
    <col min="5391" max="5632" width="9.140625" style="14"/>
    <col min="5633" max="5633" width="14.42578125" style="14" bestFit="1" customWidth="1"/>
    <col min="5634" max="5642" width="14" style="14" bestFit="1" customWidth="1"/>
    <col min="5643" max="5645" width="14.7109375" style="14" customWidth="1"/>
    <col min="5646" max="5646" width="15.5703125" style="14" bestFit="1" customWidth="1"/>
    <col min="5647" max="5888" width="9.140625" style="14"/>
    <col min="5889" max="5889" width="14.42578125" style="14" bestFit="1" customWidth="1"/>
    <col min="5890" max="5898" width="14" style="14" bestFit="1" customWidth="1"/>
    <col min="5899" max="5901" width="14.7109375" style="14" customWidth="1"/>
    <col min="5902" max="5902" width="15.5703125" style="14" bestFit="1" customWidth="1"/>
    <col min="5903" max="6144" width="9.140625" style="14"/>
    <col min="6145" max="6145" width="14.42578125" style="14" bestFit="1" customWidth="1"/>
    <col min="6146" max="6154" width="14" style="14" bestFit="1" customWidth="1"/>
    <col min="6155" max="6157" width="14.7109375" style="14" customWidth="1"/>
    <col min="6158" max="6158" width="15.5703125" style="14" bestFit="1" customWidth="1"/>
    <col min="6159" max="6400" width="9.140625" style="14"/>
    <col min="6401" max="6401" width="14.42578125" style="14" bestFit="1" customWidth="1"/>
    <col min="6402" max="6410" width="14" style="14" bestFit="1" customWidth="1"/>
    <col min="6411" max="6413" width="14.7109375" style="14" customWidth="1"/>
    <col min="6414" max="6414" width="15.5703125" style="14" bestFit="1" customWidth="1"/>
    <col min="6415" max="6656" width="9.140625" style="14"/>
    <col min="6657" max="6657" width="14.42578125" style="14" bestFit="1" customWidth="1"/>
    <col min="6658" max="6666" width="14" style="14" bestFit="1" customWidth="1"/>
    <col min="6667" max="6669" width="14.7109375" style="14" customWidth="1"/>
    <col min="6670" max="6670" width="15.5703125" style="14" bestFit="1" customWidth="1"/>
    <col min="6671" max="6912" width="9.140625" style="14"/>
    <col min="6913" max="6913" width="14.42578125" style="14" bestFit="1" customWidth="1"/>
    <col min="6914" max="6922" width="14" style="14" bestFit="1" customWidth="1"/>
    <col min="6923" max="6925" width="14.7109375" style="14" customWidth="1"/>
    <col min="6926" max="6926" width="15.5703125" style="14" bestFit="1" customWidth="1"/>
    <col min="6927" max="7168" width="9.140625" style="14"/>
    <col min="7169" max="7169" width="14.42578125" style="14" bestFit="1" customWidth="1"/>
    <col min="7170" max="7178" width="14" style="14" bestFit="1" customWidth="1"/>
    <col min="7179" max="7181" width="14.7109375" style="14" customWidth="1"/>
    <col min="7182" max="7182" width="15.5703125" style="14" bestFit="1" customWidth="1"/>
    <col min="7183" max="7424" width="9.140625" style="14"/>
    <col min="7425" max="7425" width="14.42578125" style="14" bestFit="1" customWidth="1"/>
    <col min="7426" max="7434" width="14" style="14" bestFit="1" customWidth="1"/>
    <col min="7435" max="7437" width="14.7109375" style="14" customWidth="1"/>
    <col min="7438" max="7438" width="15.5703125" style="14" bestFit="1" customWidth="1"/>
    <col min="7439" max="7680" width="9.140625" style="14"/>
    <col min="7681" max="7681" width="14.42578125" style="14" bestFit="1" customWidth="1"/>
    <col min="7682" max="7690" width="14" style="14" bestFit="1" customWidth="1"/>
    <col min="7691" max="7693" width="14.7109375" style="14" customWidth="1"/>
    <col min="7694" max="7694" width="15.5703125" style="14" bestFit="1" customWidth="1"/>
    <col min="7695" max="7936" width="9.140625" style="14"/>
    <col min="7937" max="7937" width="14.42578125" style="14" bestFit="1" customWidth="1"/>
    <col min="7938" max="7946" width="14" style="14" bestFit="1" customWidth="1"/>
    <col min="7947" max="7949" width="14.7109375" style="14" customWidth="1"/>
    <col min="7950" max="7950" width="15.5703125" style="14" bestFit="1" customWidth="1"/>
    <col min="7951" max="8192" width="9.140625" style="14"/>
    <col min="8193" max="8193" width="14.42578125" style="14" bestFit="1" customWidth="1"/>
    <col min="8194" max="8202" width="14" style="14" bestFit="1" customWidth="1"/>
    <col min="8203" max="8205" width="14.7109375" style="14" customWidth="1"/>
    <col min="8206" max="8206" width="15.5703125" style="14" bestFit="1" customWidth="1"/>
    <col min="8207" max="8448" width="9.140625" style="14"/>
    <col min="8449" max="8449" width="14.42578125" style="14" bestFit="1" customWidth="1"/>
    <col min="8450" max="8458" width="14" style="14" bestFit="1" customWidth="1"/>
    <col min="8459" max="8461" width="14.7109375" style="14" customWidth="1"/>
    <col min="8462" max="8462" width="15.5703125" style="14" bestFit="1" customWidth="1"/>
    <col min="8463" max="8704" width="9.140625" style="14"/>
    <col min="8705" max="8705" width="14.42578125" style="14" bestFit="1" customWidth="1"/>
    <col min="8706" max="8714" width="14" style="14" bestFit="1" customWidth="1"/>
    <col min="8715" max="8717" width="14.7109375" style="14" customWidth="1"/>
    <col min="8718" max="8718" width="15.5703125" style="14" bestFit="1" customWidth="1"/>
    <col min="8719" max="8960" width="9.140625" style="14"/>
    <col min="8961" max="8961" width="14.42578125" style="14" bestFit="1" customWidth="1"/>
    <col min="8962" max="8970" width="14" style="14" bestFit="1" customWidth="1"/>
    <col min="8971" max="8973" width="14.7109375" style="14" customWidth="1"/>
    <col min="8974" max="8974" width="15.5703125" style="14" bestFit="1" customWidth="1"/>
    <col min="8975" max="9216" width="9.140625" style="14"/>
    <col min="9217" max="9217" width="14.42578125" style="14" bestFit="1" customWidth="1"/>
    <col min="9218" max="9226" width="14" style="14" bestFit="1" customWidth="1"/>
    <col min="9227" max="9229" width="14.7109375" style="14" customWidth="1"/>
    <col min="9230" max="9230" width="15.5703125" style="14" bestFit="1" customWidth="1"/>
    <col min="9231" max="9472" width="9.140625" style="14"/>
    <col min="9473" max="9473" width="14.42578125" style="14" bestFit="1" customWidth="1"/>
    <col min="9474" max="9482" width="14" style="14" bestFit="1" customWidth="1"/>
    <col min="9483" max="9485" width="14.7109375" style="14" customWidth="1"/>
    <col min="9486" max="9486" width="15.5703125" style="14" bestFit="1" customWidth="1"/>
    <col min="9487" max="9728" width="9.140625" style="14"/>
    <col min="9729" max="9729" width="14.42578125" style="14" bestFit="1" customWidth="1"/>
    <col min="9730" max="9738" width="14" style="14" bestFit="1" customWidth="1"/>
    <col min="9739" max="9741" width="14.7109375" style="14" customWidth="1"/>
    <col min="9742" max="9742" width="15.5703125" style="14" bestFit="1" customWidth="1"/>
    <col min="9743" max="9984" width="9.140625" style="14"/>
    <col min="9985" max="9985" width="14.42578125" style="14" bestFit="1" customWidth="1"/>
    <col min="9986" max="9994" width="14" style="14" bestFit="1" customWidth="1"/>
    <col min="9995" max="9997" width="14.7109375" style="14" customWidth="1"/>
    <col min="9998" max="9998" width="15.5703125" style="14" bestFit="1" customWidth="1"/>
    <col min="9999" max="10240" width="9.140625" style="14"/>
    <col min="10241" max="10241" width="14.42578125" style="14" bestFit="1" customWidth="1"/>
    <col min="10242" max="10250" width="14" style="14" bestFit="1" customWidth="1"/>
    <col min="10251" max="10253" width="14.7109375" style="14" customWidth="1"/>
    <col min="10254" max="10254" width="15.5703125" style="14" bestFit="1" customWidth="1"/>
    <col min="10255" max="10496" width="9.140625" style="14"/>
    <col min="10497" max="10497" width="14.42578125" style="14" bestFit="1" customWidth="1"/>
    <col min="10498" max="10506" width="14" style="14" bestFit="1" customWidth="1"/>
    <col min="10507" max="10509" width="14.7109375" style="14" customWidth="1"/>
    <col min="10510" max="10510" width="15.5703125" style="14" bestFit="1" customWidth="1"/>
    <col min="10511" max="10752" width="9.140625" style="14"/>
    <col min="10753" max="10753" width="14.42578125" style="14" bestFit="1" customWidth="1"/>
    <col min="10754" max="10762" width="14" style="14" bestFit="1" customWidth="1"/>
    <col min="10763" max="10765" width="14.7109375" style="14" customWidth="1"/>
    <col min="10766" max="10766" width="15.5703125" style="14" bestFit="1" customWidth="1"/>
    <col min="10767" max="11008" width="9.140625" style="14"/>
    <col min="11009" max="11009" width="14.42578125" style="14" bestFit="1" customWidth="1"/>
    <col min="11010" max="11018" width="14" style="14" bestFit="1" customWidth="1"/>
    <col min="11019" max="11021" width="14.7109375" style="14" customWidth="1"/>
    <col min="11022" max="11022" width="15.5703125" style="14" bestFit="1" customWidth="1"/>
    <col min="11023" max="11264" width="9.140625" style="14"/>
    <col min="11265" max="11265" width="14.42578125" style="14" bestFit="1" customWidth="1"/>
    <col min="11266" max="11274" width="14" style="14" bestFit="1" customWidth="1"/>
    <col min="11275" max="11277" width="14.7109375" style="14" customWidth="1"/>
    <col min="11278" max="11278" width="15.5703125" style="14" bestFit="1" customWidth="1"/>
    <col min="11279" max="11520" width="9.140625" style="14"/>
    <col min="11521" max="11521" width="14.42578125" style="14" bestFit="1" customWidth="1"/>
    <col min="11522" max="11530" width="14" style="14" bestFit="1" customWidth="1"/>
    <col min="11531" max="11533" width="14.7109375" style="14" customWidth="1"/>
    <col min="11534" max="11534" width="15.5703125" style="14" bestFit="1" customWidth="1"/>
    <col min="11535" max="11776" width="9.140625" style="14"/>
    <col min="11777" max="11777" width="14.42578125" style="14" bestFit="1" customWidth="1"/>
    <col min="11778" max="11786" width="14" style="14" bestFit="1" customWidth="1"/>
    <col min="11787" max="11789" width="14.7109375" style="14" customWidth="1"/>
    <col min="11790" max="11790" width="15.5703125" style="14" bestFit="1" customWidth="1"/>
    <col min="11791" max="12032" width="9.140625" style="14"/>
    <col min="12033" max="12033" width="14.42578125" style="14" bestFit="1" customWidth="1"/>
    <col min="12034" max="12042" width="14" style="14" bestFit="1" customWidth="1"/>
    <col min="12043" max="12045" width="14.7109375" style="14" customWidth="1"/>
    <col min="12046" max="12046" width="15.5703125" style="14" bestFit="1" customWidth="1"/>
    <col min="12047" max="12288" width="9.140625" style="14"/>
    <col min="12289" max="12289" width="14.42578125" style="14" bestFit="1" customWidth="1"/>
    <col min="12290" max="12298" width="14" style="14" bestFit="1" customWidth="1"/>
    <col min="12299" max="12301" width="14.7109375" style="14" customWidth="1"/>
    <col min="12302" max="12302" width="15.5703125" style="14" bestFit="1" customWidth="1"/>
    <col min="12303" max="12544" width="9.140625" style="14"/>
    <col min="12545" max="12545" width="14.42578125" style="14" bestFit="1" customWidth="1"/>
    <col min="12546" max="12554" width="14" style="14" bestFit="1" customWidth="1"/>
    <col min="12555" max="12557" width="14.7109375" style="14" customWidth="1"/>
    <col min="12558" max="12558" width="15.5703125" style="14" bestFit="1" customWidth="1"/>
    <col min="12559" max="12800" width="9.140625" style="14"/>
    <col min="12801" max="12801" width="14.42578125" style="14" bestFit="1" customWidth="1"/>
    <col min="12802" max="12810" width="14" style="14" bestFit="1" customWidth="1"/>
    <col min="12811" max="12813" width="14.7109375" style="14" customWidth="1"/>
    <col min="12814" max="12814" width="15.5703125" style="14" bestFit="1" customWidth="1"/>
    <col min="12815" max="13056" width="9.140625" style="14"/>
    <col min="13057" max="13057" width="14.42578125" style="14" bestFit="1" customWidth="1"/>
    <col min="13058" max="13066" width="14" style="14" bestFit="1" customWidth="1"/>
    <col min="13067" max="13069" width="14.7109375" style="14" customWidth="1"/>
    <col min="13070" max="13070" width="15.5703125" style="14" bestFit="1" customWidth="1"/>
    <col min="13071" max="13312" width="9.140625" style="14"/>
    <col min="13313" max="13313" width="14.42578125" style="14" bestFit="1" customWidth="1"/>
    <col min="13314" max="13322" width="14" style="14" bestFit="1" customWidth="1"/>
    <col min="13323" max="13325" width="14.7109375" style="14" customWidth="1"/>
    <col min="13326" max="13326" width="15.5703125" style="14" bestFit="1" customWidth="1"/>
    <col min="13327" max="13568" width="9.140625" style="14"/>
    <col min="13569" max="13569" width="14.42578125" style="14" bestFit="1" customWidth="1"/>
    <col min="13570" max="13578" width="14" style="14" bestFit="1" customWidth="1"/>
    <col min="13579" max="13581" width="14.7109375" style="14" customWidth="1"/>
    <col min="13582" max="13582" width="15.5703125" style="14" bestFit="1" customWidth="1"/>
    <col min="13583" max="13824" width="9.140625" style="14"/>
    <col min="13825" max="13825" width="14.42578125" style="14" bestFit="1" customWidth="1"/>
    <col min="13826" max="13834" width="14" style="14" bestFit="1" customWidth="1"/>
    <col min="13835" max="13837" width="14.7109375" style="14" customWidth="1"/>
    <col min="13838" max="13838" width="15.5703125" style="14" bestFit="1" customWidth="1"/>
    <col min="13839" max="14080" width="9.140625" style="14"/>
    <col min="14081" max="14081" width="14.42578125" style="14" bestFit="1" customWidth="1"/>
    <col min="14082" max="14090" width="14" style="14" bestFit="1" customWidth="1"/>
    <col min="14091" max="14093" width="14.7109375" style="14" customWidth="1"/>
    <col min="14094" max="14094" width="15.5703125" style="14" bestFit="1" customWidth="1"/>
    <col min="14095" max="14336" width="9.140625" style="14"/>
    <col min="14337" max="14337" width="14.42578125" style="14" bestFit="1" customWidth="1"/>
    <col min="14338" max="14346" width="14" style="14" bestFit="1" customWidth="1"/>
    <col min="14347" max="14349" width="14.7109375" style="14" customWidth="1"/>
    <col min="14350" max="14350" width="15.5703125" style="14" bestFit="1" customWidth="1"/>
    <col min="14351" max="14592" width="9.140625" style="14"/>
    <col min="14593" max="14593" width="14.42578125" style="14" bestFit="1" customWidth="1"/>
    <col min="14594" max="14602" width="14" style="14" bestFit="1" customWidth="1"/>
    <col min="14603" max="14605" width="14.7109375" style="14" customWidth="1"/>
    <col min="14606" max="14606" width="15.5703125" style="14" bestFit="1" customWidth="1"/>
    <col min="14607" max="14848" width="9.140625" style="14"/>
    <col min="14849" max="14849" width="14.42578125" style="14" bestFit="1" customWidth="1"/>
    <col min="14850" max="14858" width="14" style="14" bestFit="1" customWidth="1"/>
    <col min="14859" max="14861" width="14.7109375" style="14" customWidth="1"/>
    <col min="14862" max="14862" width="15.5703125" style="14" bestFit="1" customWidth="1"/>
    <col min="14863" max="15104" width="9.140625" style="14"/>
    <col min="15105" max="15105" width="14.42578125" style="14" bestFit="1" customWidth="1"/>
    <col min="15106" max="15114" width="14" style="14" bestFit="1" customWidth="1"/>
    <col min="15115" max="15117" width="14.7109375" style="14" customWidth="1"/>
    <col min="15118" max="15118" width="15.5703125" style="14" bestFit="1" customWidth="1"/>
    <col min="15119" max="15360" width="9.140625" style="14"/>
    <col min="15361" max="15361" width="14.42578125" style="14" bestFit="1" customWidth="1"/>
    <col min="15362" max="15370" width="14" style="14" bestFit="1" customWidth="1"/>
    <col min="15371" max="15373" width="14.7109375" style="14" customWidth="1"/>
    <col min="15374" max="15374" width="15.5703125" style="14" bestFit="1" customWidth="1"/>
    <col min="15375" max="15616" width="9.140625" style="14"/>
    <col min="15617" max="15617" width="14.42578125" style="14" bestFit="1" customWidth="1"/>
    <col min="15618" max="15626" width="14" style="14" bestFit="1" customWidth="1"/>
    <col min="15627" max="15629" width="14.7109375" style="14" customWidth="1"/>
    <col min="15630" max="15630" width="15.5703125" style="14" bestFit="1" customWidth="1"/>
    <col min="15631" max="15872" width="9.140625" style="14"/>
    <col min="15873" max="15873" width="14.42578125" style="14" bestFit="1" customWidth="1"/>
    <col min="15874" max="15882" width="14" style="14" bestFit="1" customWidth="1"/>
    <col min="15883" max="15885" width="14.7109375" style="14" customWidth="1"/>
    <col min="15886" max="15886" width="15.5703125" style="14" bestFit="1" customWidth="1"/>
    <col min="15887" max="16128" width="9.140625" style="14"/>
    <col min="16129" max="16129" width="14.42578125" style="14" bestFit="1" customWidth="1"/>
    <col min="16130" max="16138" width="14" style="14" bestFit="1" customWidth="1"/>
    <col min="16139" max="16141" width="14.7109375" style="14" customWidth="1"/>
    <col min="16142" max="16142" width="15.5703125" style="14" bestFit="1" customWidth="1"/>
    <col min="16143" max="16384" width="9.140625" style="14"/>
  </cols>
  <sheetData>
    <row r="1" spans="1:14" ht="18" x14ac:dyDescent="0.25">
      <c r="A1" s="207" t="s">
        <v>271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3" spans="1:14" x14ac:dyDescent="0.2">
      <c r="A3" s="63" t="s">
        <v>2</v>
      </c>
      <c r="B3" s="15" t="s">
        <v>27</v>
      </c>
      <c r="C3" s="15" t="s">
        <v>28</v>
      </c>
      <c r="D3" s="15" t="s">
        <v>29</v>
      </c>
      <c r="E3" s="15" t="s">
        <v>30</v>
      </c>
      <c r="F3" s="15" t="s">
        <v>31</v>
      </c>
      <c r="G3" s="15" t="s">
        <v>32</v>
      </c>
      <c r="H3" s="15" t="s">
        <v>33</v>
      </c>
      <c r="I3" s="15" t="s">
        <v>34</v>
      </c>
      <c r="J3" s="15" t="s">
        <v>35</v>
      </c>
      <c r="K3" s="15" t="s">
        <v>36</v>
      </c>
      <c r="L3" s="15" t="s">
        <v>37</v>
      </c>
      <c r="M3" s="15" t="s">
        <v>38</v>
      </c>
      <c r="N3" s="15" t="s">
        <v>249</v>
      </c>
    </row>
    <row r="4" spans="1:14" x14ac:dyDescent="0.2">
      <c r="A4" s="3"/>
    </row>
    <row r="5" spans="1:14" x14ac:dyDescent="0.2">
      <c r="A5" s="64" t="s">
        <v>10</v>
      </c>
      <c r="B5" s="169">
        <v>2076455.38</v>
      </c>
      <c r="C5" s="169">
        <v>2033316.96</v>
      </c>
      <c r="D5" s="169">
        <v>2024803.28</v>
      </c>
      <c r="E5" s="169">
        <v>1992491.38</v>
      </c>
      <c r="F5" s="169">
        <v>1919653.46</v>
      </c>
      <c r="G5" s="169">
        <v>2077957.66</v>
      </c>
      <c r="H5" s="169">
        <v>1855453.33</v>
      </c>
      <c r="I5" s="169">
        <v>1822936.1</v>
      </c>
      <c r="J5" s="169">
        <v>2206816.17</v>
      </c>
      <c r="K5" s="169">
        <v>2132440.84</v>
      </c>
      <c r="L5" s="169">
        <v>2185171.14</v>
      </c>
      <c r="M5" s="74">
        <v>2284257.4500000002</v>
      </c>
      <c r="N5" s="1">
        <f>SUM(B5:M5)</f>
        <v>24611753.149999999</v>
      </c>
    </row>
    <row r="6" spans="1:14" x14ac:dyDescent="0.2">
      <c r="A6" s="64" t="s">
        <v>11</v>
      </c>
      <c r="B6" s="169">
        <v>676903.89</v>
      </c>
      <c r="C6" s="169">
        <v>399413.95</v>
      </c>
      <c r="D6" s="169">
        <v>524553.91</v>
      </c>
      <c r="E6" s="169">
        <v>461974.96</v>
      </c>
      <c r="F6" s="169">
        <v>476365.19</v>
      </c>
      <c r="G6" s="169">
        <v>501530.32</v>
      </c>
      <c r="H6" s="169">
        <v>482737.76</v>
      </c>
      <c r="I6" s="169">
        <v>417614.37</v>
      </c>
      <c r="J6" s="169">
        <v>646838.02</v>
      </c>
      <c r="K6" s="169">
        <v>524882.25</v>
      </c>
      <c r="L6" s="169">
        <v>557126.27</v>
      </c>
      <c r="M6" s="74">
        <v>539046.05000000005</v>
      </c>
      <c r="N6" s="1">
        <f>SUM(B6:M6)</f>
        <v>6208986.9399999985</v>
      </c>
    </row>
    <row r="7" spans="1:14" ht="15" x14ac:dyDescent="0.25">
      <c r="A7" s="64" t="s">
        <v>12</v>
      </c>
      <c r="B7" s="201">
        <v>70034709</v>
      </c>
      <c r="C7" s="201">
        <v>67801202.760000005</v>
      </c>
      <c r="D7" s="201">
        <v>69681399.840000004</v>
      </c>
      <c r="E7" s="201">
        <v>71633698.549999997</v>
      </c>
      <c r="F7" s="201">
        <v>70805736.659999996</v>
      </c>
      <c r="G7" s="201">
        <v>79160175.5</v>
      </c>
      <c r="H7" s="201">
        <v>62992133.979999997</v>
      </c>
      <c r="I7" s="201">
        <v>64907699.439999998</v>
      </c>
      <c r="J7" s="201">
        <v>79258863.909999996</v>
      </c>
      <c r="K7" s="201">
        <v>76091923.219999999</v>
      </c>
      <c r="L7" s="201">
        <v>77331091.700000003</v>
      </c>
      <c r="M7" s="202">
        <v>77439630.189999998</v>
      </c>
      <c r="N7" s="1">
        <f t="shared" ref="N7:N21" si="0">SUM(B7:M7)</f>
        <v>867138264.75</v>
      </c>
    </row>
    <row r="8" spans="1:14" x14ac:dyDescent="0.2">
      <c r="A8" s="64" t="s">
        <v>13</v>
      </c>
      <c r="B8" s="169">
        <v>1308582.3500000001</v>
      </c>
      <c r="C8" s="169">
        <v>1245272.47</v>
      </c>
      <c r="D8" s="169">
        <v>1114721.42</v>
      </c>
      <c r="E8" s="169">
        <v>1160813.03</v>
      </c>
      <c r="F8" s="169">
        <v>1125675.83</v>
      </c>
      <c r="G8" s="169">
        <v>1397137.3</v>
      </c>
      <c r="H8" s="169">
        <v>1196108.9099999999</v>
      </c>
      <c r="I8" s="169">
        <v>1083149.58</v>
      </c>
      <c r="J8" s="169">
        <v>1313224.3</v>
      </c>
      <c r="K8" s="169">
        <v>1234789.6399999999</v>
      </c>
      <c r="L8" s="169">
        <v>1302336.97</v>
      </c>
      <c r="M8" s="74">
        <v>1465135.9</v>
      </c>
      <c r="N8" s="1">
        <f t="shared" si="0"/>
        <v>14946947.700000003</v>
      </c>
    </row>
    <row r="9" spans="1:14" x14ac:dyDescent="0.2">
      <c r="A9" s="64" t="s">
        <v>14</v>
      </c>
      <c r="B9" s="169">
        <v>2254188.5699999998</v>
      </c>
      <c r="C9" s="169">
        <v>2198545.44</v>
      </c>
      <c r="D9" s="169">
        <v>2191096.27</v>
      </c>
      <c r="E9" s="169">
        <v>2088534.52</v>
      </c>
      <c r="F9" s="169">
        <v>2144567.9500000002</v>
      </c>
      <c r="G9" s="169">
        <v>2269087.86</v>
      </c>
      <c r="H9" s="169">
        <v>1882665</v>
      </c>
      <c r="I9" s="169">
        <v>1891219.68</v>
      </c>
      <c r="J9" s="169">
        <v>2409307.87</v>
      </c>
      <c r="K9" s="169">
        <v>2231729.08</v>
      </c>
      <c r="L9" s="169">
        <v>2315379.17</v>
      </c>
      <c r="M9" s="74">
        <v>2540797.7799999998</v>
      </c>
      <c r="N9" s="1">
        <f t="shared" si="0"/>
        <v>26417119.190000005</v>
      </c>
    </row>
    <row r="10" spans="1:14" x14ac:dyDescent="0.2">
      <c r="A10" s="64" t="s">
        <v>15</v>
      </c>
      <c r="B10" s="169">
        <v>13243.22</v>
      </c>
      <c r="C10" s="169">
        <v>20067.259999999998</v>
      </c>
      <c r="D10" s="169">
        <v>14229.75</v>
      </c>
      <c r="E10" s="169">
        <v>28437.68</v>
      </c>
      <c r="F10" s="169">
        <v>30600.560000000001</v>
      </c>
      <c r="G10" s="169">
        <v>14749.25</v>
      </c>
      <c r="H10" s="169">
        <v>51819.82</v>
      </c>
      <c r="I10" s="169">
        <v>48588.17</v>
      </c>
      <c r="J10" s="169">
        <v>20774.32</v>
      </c>
      <c r="K10" s="169">
        <v>21508.17</v>
      </c>
      <c r="L10" s="169">
        <v>26542.27</v>
      </c>
      <c r="M10" s="74">
        <v>30919.39</v>
      </c>
      <c r="N10" s="1">
        <f t="shared" si="0"/>
        <v>321479.86000000004</v>
      </c>
    </row>
    <row r="11" spans="1:14" x14ac:dyDescent="0.2">
      <c r="A11" s="64" t="s">
        <v>16</v>
      </c>
      <c r="B11" s="169">
        <v>330043.21999999997</v>
      </c>
      <c r="C11" s="169">
        <v>254471.11</v>
      </c>
      <c r="D11" s="169">
        <v>313998.08000000002</v>
      </c>
      <c r="E11" s="169">
        <v>318684.37</v>
      </c>
      <c r="F11" s="169">
        <v>373726.18</v>
      </c>
      <c r="G11" s="169">
        <v>428894.02</v>
      </c>
      <c r="H11" s="169">
        <v>356934.92</v>
      </c>
      <c r="I11" s="169">
        <v>312255.40000000002</v>
      </c>
      <c r="J11" s="169">
        <v>411495.14</v>
      </c>
      <c r="K11" s="169">
        <v>361867.1</v>
      </c>
      <c r="L11" s="169">
        <v>435174.07</v>
      </c>
      <c r="M11" s="74">
        <v>375169.1</v>
      </c>
      <c r="N11" s="1">
        <f t="shared" si="0"/>
        <v>4272712.71</v>
      </c>
    </row>
    <row r="12" spans="1:14" x14ac:dyDescent="0.2">
      <c r="A12" s="64" t="s">
        <v>17</v>
      </c>
      <c r="B12" s="169">
        <v>822510.36</v>
      </c>
      <c r="C12" s="169">
        <v>798841.51</v>
      </c>
      <c r="D12" s="169">
        <v>788793.06</v>
      </c>
      <c r="E12" s="169">
        <v>789104.83</v>
      </c>
      <c r="F12" s="169">
        <v>737092.01</v>
      </c>
      <c r="G12" s="169">
        <v>691737.37</v>
      </c>
      <c r="H12" s="169">
        <v>1137748.4099999999</v>
      </c>
      <c r="I12" s="169">
        <v>716305.27</v>
      </c>
      <c r="J12" s="169">
        <v>922194.21</v>
      </c>
      <c r="K12" s="169">
        <v>811699.79</v>
      </c>
      <c r="L12" s="169">
        <v>862678.37</v>
      </c>
      <c r="M12" s="74">
        <v>872503.73</v>
      </c>
      <c r="N12" s="1">
        <f t="shared" si="0"/>
        <v>9951208.9199999999</v>
      </c>
    </row>
    <row r="13" spans="1:14" x14ac:dyDescent="0.2">
      <c r="A13" s="64" t="s">
        <v>18</v>
      </c>
      <c r="B13" s="169">
        <v>262006.67</v>
      </c>
      <c r="C13" s="169">
        <v>320770.56</v>
      </c>
      <c r="D13" s="169">
        <v>282620.59999999998</v>
      </c>
      <c r="E13" s="169">
        <v>264313.83</v>
      </c>
      <c r="F13" s="169">
        <v>289865.17</v>
      </c>
      <c r="G13" s="169">
        <v>371135.15</v>
      </c>
      <c r="H13" s="169">
        <v>451228</v>
      </c>
      <c r="I13" s="169">
        <v>313487.11</v>
      </c>
      <c r="J13" s="169">
        <v>532073.71</v>
      </c>
      <c r="K13" s="169">
        <v>351813.18</v>
      </c>
      <c r="L13" s="169">
        <v>467133.99</v>
      </c>
      <c r="M13" s="74">
        <v>562505.63</v>
      </c>
      <c r="N13" s="1">
        <f t="shared" si="0"/>
        <v>4468953.5999999996</v>
      </c>
    </row>
    <row r="14" spans="1:14" x14ac:dyDescent="0.2">
      <c r="A14" s="64" t="s">
        <v>19</v>
      </c>
      <c r="B14" s="169">
        <v>48058.9</v>
      </c>
      <c r="C14" s="169">
        <v>60364.23</v>
      </c>
      <c r="D14" s="169">
        <v>48816.2</v>
      </c>
      <c r="E14" s="169">
        <v>44038.35</v>
      </c>
      <c r="F14" s="169">
        <v>44323.85</v>
      </c>
      <c r="G14" s="169">
        <v>44163.67</v>
      </c>
      <c r="H14" s="169">
        <v>35680.839999999997</v>
      </c>
      <c r="I14" s="169">
        <v>68025.14</v>
      </c>
      <c r="J14" s="169">
        <v>49912.69</v>
      </c>
      <c r="K14" s="169">
        <v>41997.760000000002</v>
      </c>
      <c r="L14" s="169">
        <v>55030.81</v>
      </c>
      <c r="M14" s="74">
        <v>55926.27</v>
      </c>
      <c r="N14" s="1">
        <f t="shared" si="0"/>
        <v>596338.71000000008</v>
      </c>
    </row>
    <row r="15" spans="1:14" x14ac:dyDescent="0.2">
      <c r="A15" s="64" t="s">
        <v>20</v>
      </c>
      <c r="B15" s="169">
        <v>960729.12</v>
      </c>
      <c r="C15" s="169">
        <v>927367.82</v>
      </c>
      <c r="D15" s="169">
        <v>967818.44</v>
      </c>
      <c r="E15" s="169">
        <v>963985.19</v>
      </c>
      <c r="F15" s="169">
        <v>940310.75</v>
      </c>
      <c r="G15" s="169">
        <v>1059862.1100000001</v>
      </c>
      <c r="H15" s="169">
        <v>929593.63</v>
      </c>
      <c r="I15" s="169">
        <v>898013.93</v>
      </c>
      <c r="J15" s="169">
        <v>1181049.7</v>
      </c>
      <c r="K15" s="169">
        <v>982961.79</v>
      </c>
      <c r="L15" s="169">
        <v>1053358.92</v>
      </c>
      <c r="M15" s="74">
        <v>1143966.46</v>
      </c>
      <c r="N15" s="1">
        <f t="shared" si="0"/>
        <v>12009017.859999999</v>
      </c>
    </row>
    <row r="16" spans="1:14" x14ac:dyDescent="0.2">
      <c r="A16" s="64" t="s">
        <v>21</v>
      </c>
      <c r="B16" s="169">
        <v>90981.88</v>
      </c>
      <c r="C16" s="169">
        <v>104458.56</v>
      </c>
      <c r="D16" s="169">
        <v>79065.11</v>
      </c>
      <c r="E16" s="169">
        <v>83200.56</v>
      </c>
      <c r="F16" s="169">
        <v>93894.8</v>
      </c>
      <c r="G16" s="169">
        <v>84258.69</v>
      </c>
      <c r="H16" s="169">
        <v>78334.02</v>
      </c>
      <c r="I16" s="169">
        <v>66399.61</v>
      </c>
      <c r="J16" s="169">
        <v>74503.34</v>
      </c>
      <c r="K16" s="169">
        <v>76913.45</v>
      </c>
      <c r="L16" s="169">
        <v>87688.48</v>
      </c>
      <c r="M16" s="74">
        <v>68731.759999999995</v>
      </c>
      <c r="N16" s="1">
        <f t="shared" si="0"/>
        <v>988430.25999999989</v>
      </c>
    </row>
    <row r="17" spans="1:14" x14ac:dyDescent="0.2">
      <c r="A17" s="64" t="s">
        <v>22</v>
      </c>
      <c r="B17" s="169">
        <v>1090713.22</v>
      </c>
      <c r="C17" s="169">
        <v>974392.67</v>
      </c>
      <c r="D17" s="169">
        <v>988068.34</v>
      </c>
      <c r="E17" s="169">
        <v>1040357.9</v>
      </c>
      <c r="F17" s="169">
        <v>1339204.1299999999</v>
      </c>
      <c r="G17" s="169">
        <v>1131333.6200000001</v>
      </c>
      <c r="H17" s="169">
        <v>944154.31</v>
      </c>
      <c r="I17" s="169">
        <v>959529.29</v>
      </c>
      <c r="J17" s="169">
        <v>1156426.05</v>
      </c>
      <c r="K17" s="169">
        <v>1144828.17</v>
      </c>
      <c r="L17" s="169">
        <v>1219207.8600000001</v>
      </c>
      <c r="M17" s="74">
        <v>1325647.3799999999</v>
      </c>
      <c r="N17" s="1">
        <f t="shared" si="0"/>
        <v>13313862.940000001</v>
      </c>
    </row>
    <row r="18" spans="1:14" x14ac:dyDescent="0.2">
      <c r="A18" s="64" t="s">
        <v>23</v>
      </c>
      <c r="B18" s="169">
        <v>230719.21</v>
      </c>
      <c r="C18" s="169">
        <v>214696.64</v>
      </c>
      <c r="D18" s="169">
        <v>155872.54</v>
      </c>
      <c r="E18" s="169">
        <v>167031.75</v>
      </c>
      <c r="F18" s="169">
        <v>178179.45</v>
      </c>
      <c r="G18" s="169">
        <v>231870.34</v>
      </c>
      <c r="H18" s="169">
        <v>226678.43</v>
      </c>
      <c r="I18" s="169">
        <v>222439.3</v>
      </c>
      <c r="J18" s="169">
        <v>191228.05</v>
      </c>
      <c r="K18" s="169">
        <v>241707.76</v>
      </c>
      <c r="L18" s="169">
        <v>210376.11</v>
      </c>
      <c r="M18" s="74">
        <v>252130.03</v>
      </c>
      <c r="N18" s="1">
        <f t="shared" si="0"/>
        <v>2522929.61</v>
      </c>
    </row>
    <row r="19" spans="1:14" x14ac:dyDescent="0.2">
      <c r="A19" s="64" t="s">
        <v>24</v>
      </c>
      <c r="B19" s="169">
        <v>275460.96999999997</v>
      </c>
      <c r="C19" s="163">
        <v>228019.31</v>
      </c>
      <c r="D19" s="169">
        <v>230940.37</v>
      </c>
      <c r="E19" s="169">
        <v>221884.98</v>
      </c>
      <c r="F19" s="169">
        <v>195370.35</v>
      </c>
      <c r="G19" s="169">
        <v>264732.03000000003</v>
      </c>
      <c r="H19" s="169">
        <v>204007.45</v>
      </c>
      <c r="I19" s="169">
        <v>269010.28000000003</v>
      </c>
      <c r="J19" s="169">
        <v>292171.96000000002</v>
      </c>
      <c r="K19" s="169">
        <v>267284.33</v>
      </c>
      <c r="L19" s="169">
        <v>292789.09000000003</v>
      </c>
      <c r="M19" s="74">
        <v>342181.69</v>
      </c>
      <c r="N19" s="1">
        <f t="shared" si="0"/>
        <v>3083852.81</v>
      </c>
    </row>
    <row r="20" spans="1:14" ht="15" x14ac:dyDescent="0.25">
      <c r="A20" s="64" t="s">
        <v>25</v>
      </c>
      <c r="B20" s="201">
        <v>14616359.439999999</v>
      </c>
      <c r="C20" s="201">
        <v>14110371.119999999</v>
      </c>
      <c r="D20" s="201">
        <v>14426053.939999999</v>
      </c>
      <c r="E20" s="201">
        <v>14014768.92</v>
      </c>
      <c r="F20" s="201">
        <v>13504306.789999999</v>
      </c>
      <c r="G20" s="201">
        <v>15748247.98</v>
      </c>
      <c r="H20" s="201">
        <v>12779384.140000001</v>
      </c>
      <c r="I20" s="201">
        <v>12905120.92</v>
      </c>
      <c r="J20" s="201">
        <v>15387921.390000001</v>
      </c>
      <c r="K20" s="201">
        <v>14599546.029999999</v>
      </c>
      <c r="L20" s="201">
        <v>14728090.550000001</v>
      </c>
      <c r="M20" s="202">
        <v>15404943.969999999</v>
      </c>
      <c r="N20" s="1">
        <f t="shared" si="0"/>
        <v>172225115.19000003</v>
      </c>
    </row>
    <row r="21" spans="1:14" ht="13.5" thickBot="1" x14ac:dyDescent="0.25">
      <c r="A21" s="64" t="s">
        <v>26</v>
      </c>
      <c r="B21" s="168">
        <v>370362.11</v>
      </c>
      <c r="C21" s="168">
        <v>391069.5</v>
      </c>
      <c r="D21" s="168">
        <v>384897.12</v>
      </c>
      <c r="E21" s="168">
        <v>547350.98</v>
      </c>
      <c r="F21" s="168">
        <v>460604.93</v>
      </c>
      <c r="G21" s="168">
        <v>374569.76</v>
      </c>
      <c r="H21" s="168">
        <v>316763.84000000003</v>
      </c>
      <c r="I21" s="168">
        <v>285052.98</v>
      </c>
      <c r="J21" s="168">
        <v>366124.32</v>
      </c>
      <c r="K21" s="168">
        <v>354047.09</v>
      </c>
      <c r="L21" s="168">
        <v>401517.21</v>
      </c>
      <c r="M21" s="168">
        <v>360418.02</v>
      </c>
      <c r="N21" s="65">
        <f t="shared" si="0"/>
        <v>4612777.8599999994</v>
      </c>
    </row>
    <row r="22" spans="1:14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4" t="s">
        <v>9</v>
      </c>
      <c r="B23" s="1">
        <f>SUM(B5:B21)</f>
        <v>95462027.509999976</v>
      </c>
      <c r="C23" s="169">
        <f t="shared" ref="C23:M23" si="1">SUM(C5:C21)</f>
        <v>92082641.87000002</v>
      </c>
      <c r="D23" s="169">
        <f t="shared" si="1"/>
        <v>94217748.270000011</v>
      </c>
      <c r="E23" s="169">
        <f t="shared" si="1"/>
        <v>95820671.780000016</v>
      </c>
      <c r="F23" s="169">
        <f t="shared" si="1"/>
        <v>94659478.060000002</v>
      </c>
      <c r="G23" s="169">
        <f t="shared" si="1"/>
        <v>105851442.63000003</v>
      </c>
      <c r="H23" s="169">
        <f t="shared" si="1"/>
        <v>85921426.789999992</v>
      </c>
      <c r="I23" s="169">
        <f>SUM(I5:I21)</f>
        <v>87186846.570000023</v>
      </c>
      <c r="J23" s="169">
        <f t="shared" si="1"/>
        <v>106420925.14999996</v>
      </c>
      <c r="K23" s="169">
        <f t="shared" si="1"/>
        <v>101471939.65000004</v>
      </c>
      <c r="L23" s="169">
        <f t="shared" si="1"/>
        <v>103530692.97999999</v>
      </c>
      <c r="M23" s="169">
        <f t="shared" si="1"/>
        <v>105063910.79999998</v>
      </c>
      <c r="N23" s="1">
        <f>SUM(N5:N21)</f>
        <v>1167689752.0600002</v>
      </c>
    </row>
    <row r="24" spans="1:14" x14ac:dyDescent="0.2">
      <c r="A24" s="14" t="s">
        <v>250</v>
      </c>
      <c r="B24" s="169">
        <v>16480445.359999999</v>
      </c>
      <c r="C24" s="169">
        <v>16937314.760000002</v>
      </c>
      <c r="D24" s="169">
        <v>19061317.190000001</v>
      </c>
      <c r="E24" s="169">
        <v>18210488.02</v>
      </c>
      <c r="F24" s="169">
        <v>19139738.960000001</v>
      </c>
      <c r="G24" s="169">
        <v>23820047.420000002</v>
      </c>
      <c r="H24" s="169">
        <v>18627841.82</v>
      </c>
      <c r="I24" s="169">
        <v>17100151.420000002</v>
      </c>
      <c r="J24" s="169">
        <v>21347760.059999999</v>
      </c>
      <c r="K24" s="169">
        <v>19323599.48</v>
      </c>
      <c r="L24" s="169">
        <v>20100761.25</v>
      </c>
      <c r="M24" s="169">
        <v>22079224.899999999</v>
      </c>
      <c r="N24" s="1">
        <f>SUM(B24:M24)</f>
        <v>232228690.63999999</v>
      </c>
    </row>
    <row r="25" spans="1:14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">
      <c r="A26" s="137" t="s">
        <v>260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35" spans="8:9" x14ac:dyDescent="0.2">
      <c r="H35" s="32"/>
      <c r="I35" s="32"/>
    </row>
    <row r="36" spans="8:9" x14ac:dyDescent="0.2">
      <c r="H36" s="32"/>
      <c r="I36" s="32"/>
    </row>
    <row r="37" spans="8:9" x14ac:dyDescent="0.2">
      <c r="H37" s="32"/>
      <c r="I37" s="32"/>
    </row>
    <row r="38" spans="8:9" x14ac:dyDescent="0.2">
      <c r="H38" s="32"/>
      <c r="I38" s="32"/>
    </row>
    <row r="39" spans="8:9" x14ac:dyDescent="0.2">
      <c r="H39" s="32"/>
      <c r="I39" s="32"/>
    </row>
    <row r="40" spans="8:9" x14ac:dyDescent="0.2">
      <c r="H40" s="32"/>
      <c r="I40" s="32"/>
    </row>
    <row r="41" spans="8:9" x14ac:dyDescent="0.2">
      <c r="H41" s="32"/>
      <c r="I41" s="32"/>
    </row>
    <row r="42" spans="8:9" x14ac:dyDescent="0.2">
      <c r="H42" s="32"/>
      <c r="I42" s="32"/>
    </row>
    <row r="43" spans="8:9" x14ac:dyDescent="0.2">
      <c r="H43" s="32"/>
      <c r="I43" s="32"/>
    </row>
    <row r="44" spans="8:9" x14ac:dyDescent="0.2">
      <c r="H44" s="32"/>
      <c r="I44" s="32"/>
    </row>
    <row r="45" spans="8:9" x14ac:dyDescent="0.2">
      <c r="H45" s="32"/>
      <c r="I45" s="32"/>
    </row>
    <row r="46" spans="8:9" x14ac:dyDescent="0.2">
      <c r="H46" s="32"/>
      <c r="I46" s="32"/>
    </row>
    <row r="47" spans="8:9" x14ac:dyDescent="0.2">
      <c r="H47" s="32"/>
      <c r="I47" s="32"/>
    </row>
    <row r="48" spans="8:9" x14ac:dyDescent="0.2">
      <c r="H48" s="32"/>
      <c r="I48" s="32"/>
    </row>
    <row r="49" spans="8:9" x14ac:dyDescent="0.2">
      <c r="H49" s="32"/>
      <c r="I49" s="32"/>
    </row>
    <row r="50" spans="8:9" x14ac:dyDescent="0.2">
      <c r="H50" s="32"/>
      <c r="I50" s="32"/>
    </row>
    <row r="51" spans="8:9" x14ac:dyDescent="0.2">
      <c r="H51" s="32"/>
      <c r="I51" s="32"/>
    </row>
    <row r="52" spans="8:9" x14ac:dyDescent="0.2">
      <c r="H52" s="32"/>
      <c r="I52" s="32"/>
    </row>
  </sheetData>
  <mergeCells count="1">
    <mergeCell ref="A1:N1"/>
  </mergeCells>
  <printOptions horizontalCentered="1"/>
  <pageMargins left="0" right="0" top="0.5" bottom="0.5" header="0.5" footer="0.5"/>
  <pageSetup paperSize="5" scale="86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3"/>
  <sheetViews>
    <sheetView workbookViewId="0">
      <selection activeCell="O34" sqref="O34"/>
    </sheetView>
  </sheetViews>
  <sheetFormatPr defaultRowHeight="12.75" x14ac:dyDescent="0.2"/>
  <cols>
    <col min="1" max="1" width="13.42578125" style="14" customWidth="1"/>
    <col min="2" max="6" width="13.85546875" style="14" bestFit="1" customWidth="1"/>
    <col min="7" max="7" width="14" style="14" bestFit="1" customWidth="1"/>
    <col min="8" max="9" width="13.85546875" style="14" bestFit="1" customWidth="1"/>
    <col min="10" max="13" width="14" style="14" bestFit="1" customWidth="1"/>
    <col min="14" max="14" width="15.42578125" style="14" customWidth="1"/>
    <col min="15" max="256" width="9.140625" style="14"/>
    <col min="257" max="257" width="13.42578125" style="14" customWidth="1"/>
    <col min="258" max="262" width="13.85546875" style="14" bestFit="1" customWidth="1"/>
    <col min="263" max="263" width="14" style="14" bestFit="1" customWidth="1"/>
    <col min="264" max="265" width="13.85546875" style="14" bestFit="1" customWidth="1"/>
    <col min="266" max="269" width="14" style="14" bestFit="1" customWidth="1"/>
    <col min="270" max="270" width="13.5703125" style="14" customWidth="1"/>
    <col min="271" max="512" width="9.140625" style="14"/>
    <col min="513" max="513" width="13.42578125" style="14" customWidth="1"/>
    <col min="514" max="518" width="13.85546875" style="14" bestFit="1" customWidth="1"/>
    <col min="519" max="519" width="14" style="14" bestFit="1" customWidth="1"/>
    <col min="520" max="521" width="13.85546875" style="14" bestFit="1" customWidth="1"/>
    <col min="522" max="525" width="14" style="14" bestFit="1" customWidth="1"/>
    <col min="526" max="526" width="13.5703125" style="14" customWidth="1"/>
    <col min="527" max="768" width="9.140625" style="14"/>
    <col min="769" max="769" width="13.42578125" style="14" customWidth="1"/>
    <col min="770" max="774" width="13.85546875" style="14" bestFit="1" customWidth="1"/>
    <col min="775" max="775" width="14" style="14" bestFit="1" customWidth="1"/>
    <col min="776" max="777" width="13.85546875" style="14" bestFit="1" customWidth="1"/>
    <col min="778" max="781" width="14" style="14" bestFit="1" customWidth="1"/>
    <col min="782" max="782" width="13.5703125" style="14" customWidth="1"/>
    <col min="783" max="1024" width="9.140625" style="14"/>
    <col min="1025" max="1025" width="13.42578125" style="14" customWidth="1"/>
    <col min="1026" max="1030" width="13.85546875" style="14" bestFit="1" customWidth="1"/>
    <col min="1031" max="1031" width="14" style="14" bestFit="1" customWidth="1"/>
    <col min="1032" max="1033" width="13.85546875" style="14" bestFit="1" customWidth="1"/>
    <col min="1034" max="1037" width="14" style="14" bestFit="1" customWidth="1"/>
    <col min="1038" max="1038" width="13.5703125" style="14" customWidth="1"/>
    <col min="1039" max="1280" width="9.140625" style="14"/>
    <col min="1281" max="1281" width="13.42578125" style="14" customWidth="1"/>
    <col min="1282" max="1286" width="13.85546875" style="14" bestFit="1" customWidth="1"/>
    <col min="1287" max="1287" width="14" style="14" bestFit="1" customWidth="1"/>
    <col min="1288" max="1289" width="13.85546875" style="14" bestFit="1" customWidth="1"/>
    <col min="1290" max="1293" width="14" style="14" bestFit="1" customWidth="1"/>
    <col min="1294" max="1294" width="13.5703125" style="14" customWidth="1"/>
    <col min="1295" max="1536" width="9.140625" style="14"/>
    <col min="1537" max="1537" width="13.42578125" style="14" customWidth="1"/>
    <col min="1538" max="1542" width="13.85546875" style="14" bestFit="1" customWidth="1"/>
    <col min="1543" max="1543" width="14" style="14" bestFit="1" customWidth="1"/>
    <col min="1544" max="1545" width="13.85546875" style="14" bestFit="1" customWidth="1"/>
    <col min="1546" max="1549" width="14" style="14" bestFit="1" customWidth="1"/>
    <col min="1550" max="1550" width="13.5703125" style="14" customWidth="1"/>
    <col min="1551" max="1792" width="9.140625" style="14"/>
    <col min="1793" max="1793" width="13.42578125" style="14" customWidth="1"/>
    <col min="1794" max="1798" width="13.85546875" style="14" bestFit="1" customWidth="1"/>
    <col min="1799" max="1799" width="14" style="14" bestFit="1" customWidth="1"/>
    <col min="1800" max="1801" width="13.85546875" style="14" bestFit="1" customWidth="1"/>
    <col min="1802" max="1805" width="14" style="14" bestFit="1" customWidth="1"/>
    <col min="1806" max="1806" width="13.5703125" style="14" customWidth="1"/>
    <col min="1807" max="2048" width="9.140625" style="14"/>
    <col min="2049" max="2049" width="13.42578125" style="14" customWidth="1"/>
    <col min="2050" max="2054" width="13.85546875" style="14" bestFit="1" customWidth="1"/>
    <col min="2055" max="2055" width="14" style="14" bestFit="1" customWidth="1"/>
    <col min="2056" max="2057" width="13.85546875" style="14" bestFit="1" customWidth="1"/>
    <col min="2058" max="2061" width="14" style="14" bestFit="1" customWidth="1"/>
    <col min="2062" max="2062" width="13.5703125" style="14" customWidth="1"/>
    <col min="2063" max="2304" width="9.140625" style="14"/>
    <col min="2305" max="2305" width="13.42578125" style="14" customWidth="1"/>
    <col min="2306" max="2310" width="13.85546875" style="14" bestFit="1" customWidth="1"/>
    <col min="2311" max="2311" width="14" style="14" bestFit="1" customWidth="1"/>
    <col min="2312" max="2313" width="13.85546875" style="14" bestFit="1" customWidth="1"/>
    <col min="2314" max="2317" width="14" style="14" bestFit="1" customWidth="1"/>
    <col min="2318" max="2318" width="13.5703125" style="14" customWidth="1"/>
    <col min="2319" max="2560" width="9.140625" style="14"/>
    <col min="2561" max="2561" width="13.42578125" style="14" customWidth="1"/>
    <col min="2562" max="2566" width="13.85546875" style="14" bestFit="1" customWidth="1"/>
    <col min="2567" max="2567" width="14" style="14" bestFit="1" customWidth="1"/>
    <col min="2568" max="2569" width="13.85546875" style="14" bestFit="1" customWidth="1"/>
    <col min="2570" max="2573" width="14" style="14" bestFit="1" customWidth="1"/>
    <col min="2574" max="2574" width="13.5703125" style="14" customWidth="1"/>
    <col min="2575" max="2816" width="9.140625" style="14"/>
    <col min="2817" max="2817" width="13.42578125" style="14" customWidth="1"/>
    <col min="2818" max="2822" width="13.85546875" style="14" bestFit="1" customWidth="1"/>
    <col min="2823" max="2823" width="14" style="14" bestFit="1" customWidth="1"/>
    <col min="2824" max="2825" width="13.85546875" style="14" bestFit="1" customWidth="1"/>
    <col min="2826" max="2829" width="14" style="14" bestFit="1" customWidth="1"/>
    <col min="2830" max="2830" width="13.5703125" style="14" customWidth="1"/>
    <col min="2831" max="3072" width="9.140625" style="14"/>
    <col min="3073" max="3073" width="13.42578125" style="14" customWidth="1"/>
    <col min="3074" max="3078" width="13.85546875" style="14" bestFit="1" customWidth="1"/>
    <col min="3079" max="3079" width="14" style="14" bestFit="1" customWidth="1"/>
    <col min="3080" max="3081" width="13.85546875" style="14" bestFit="1" customWidth="1"/>
    <col min="3082" max="3085" width="14" style="14" bestFit="1" customWidth="1"/>
    <col min="3086" max="3086" width="13.5703125" style="14" customWidth="1"/>
    <col min="3087" max="3328" width="9.140625" style="14"/>
    <col min="3329" max="3329" width="13.42578125" style="14" customWidth="1"/>
    <col min="3330" max="3334" width="13.85546875" style="14" bestFit="1" customWidth="1"/>
    <col min="3335" max="3335" width="14" style="14" bestFit="1" customWidth="1"/>
    <col min="3336" max="3337" width="13.85546875" style="14" bestFit="1" customWidth="1"/>
    <col min="3338" max="3341" width="14" style="14" bestFit="1" customWidth="1"/>
    <col min="3342" max="3342" width="13.5703125" style="14" customWidth="1"/>
    <col min="3343" max="3584" width="9.140625" style="14"/>
    <col min="3585" max="3585" width="13.42578125" style="14" customWidth="1"/>
    <col min="3586" max="3590" width="13.85546875" style="14" bestFit="1" customWidth="1"/>
    <col min="3591" max="3591" width="14" style="14" bestFit="1" customWidth="1"/>
    <col min="3592" max="3593" width="13.85546875" style="14" bestFit="1" customWidth="1"/>
    <col min="3594" max="3597" width="14" style="14" bestFit="1" customWidth="1"/>
    <col min="3598" max="3598" width="13.5703125" style="14" customWidth="1"/>
    <col min="3599" max="3840" width="9.140625" style="14"/>
    <col min="3841" max="3841" width="13.42578125" style="14" customWidth="1"/>
    <col min="3842" max="3846" width="13.85546875" style="14" bestFit="1" customWidth="1"/>
    <col min="3847" max="3847" width="14" style="14" bestFit="1" customWidth="1"/>
    <col min="3848" max="3849" width="13.85546875" style="14" bestFit="1" customWidth="1"/>
    <col min="3850" max="3853" width="14" style="14" bestFit="1" customWidth="1"/>
    <col min="3854" max="3854" width="13.5703125" style="14" customWidth="1"/>
    <col min="3855" max="4096" width="9.140625" style="14"/>
    <col min="4097" max="4097" width="13.42578125" style="14" customWidth="1"/>
    <col min="4098" max="4102" width="13.85546875" style="14" bestFit="1" customWidth="1"/>
    <col min="4103" max="4103" width="14" style="14" bestFit="1" customWidth="1"/>
    <col min="4104" max="4105" width="13.85546875" style="14" bestFit="1" customWidth="1"/>
    <col min="4106" max="4109" width="14" style="14" bestFit="1" customWidth="1"/>
    <col min="4110" max="4110" width="13.5703125" style="14" customWidth="1"/>
    <col min="4111" max="4352" width="9.140625" style="14"/>
    <col min="4353" max="4353" width="13.42578125" style="14" customWidth="1"/>
    <col min="4354" max="4358" width="13.85546875" style="14" bestFit="1" customWidth="1"/>
    <col min="4359" max="4359" width="14" style="14" bestFit="1" customWidth="1"/>
    <col min="4360" max="4361" width="13.85546875" style="14" bestFit="1" customWidth="1"/>
    <col min="4362" max="4365" width="14" style="14" bestFit="1" customWidth="1"/>
    <col min="4366" max="4366" width="13.5703125" style="14" customWidth="1"/>
    <col min="4367" max="4608" width="9.140625" style="14"/>
    <col min="4609" max="4609" width="13.42578125" style="14" customWidth="1"/>
    <col min="4610" max="4614" width="13.85546875" style="14" bestFit="1" customWidth="1"/>
    <col min="4615" max="4615" width="14" style="14" bestFit="1" customWidth="1"/>
    <col min="4616" max="4617" width="13.85546875" style="14" bestFit="1" customWidth="1"/>
    <col min="4618" max="4621" width="14" style="14" bestFit="1" customWidth="1"/>
    <col min="4622" max="4622" width="13.5703125" style="14" customWidth="1"/>
    <col min="4623" max="4864" width="9.140625" style="14"/>
    <col min="4865" max="4865" width="13.42578125" style="14" customWidth="1"/>
    <col min="4866" max="4870" width="13.85546875" style="14" bestFit="1" customWidth="1"/>
    <col min="4871" max="4871" width="14" style="14" bestFit="1" customWidth="1"/>
    <col min="4872" max="4873" width="13.85546875" style="14" bestFit="1" customWidth="1"/>
    <col min="4874" max="4877" width="14" style="14" bestFit="1" customWidth="1"/>
    <col min="4878" max="4878" width="13.5703125" style="14" customWidth="1"/>
    <col min="4879" max="5120" width="9.140625" style="14"/>
    <col min="5121" max="5121" width="13.42578125" style="14" customWidth="1"/>
    <col min="5122" max="5126" width="13.85546875" style="14" bestFit="1" customWidth="1"/>
    <col min="5127" max="5127" width="14" style="14" bestFit="1" customWidth="1"/>
    <col min="5128" max="5129" width="13.85546875" style="14" bestFit="1" customWidth="1"/>
    <col min="5130" max="5133" width="14" style="14" bestFit="1" customWidth="1"/>
    <col min="5134" max="5134" width="13.5703125" style="14" customWidth="1"/>
    <col min="5135" max="5376" width="9.140625" style="14"/>
    <col min="5377" max="5377" width="13.42578125" style="14" customWidth="1"/>
    <col min="5378" max="5382" width="13.85546875" style="14" bestFit="1" customWidth="1"/>
    <col min="5383" max="5383" width="14" style="14" bestFit="1" customWidth="1"/>
    <col min="5384" max="5385" width="13.85546875" style="14" bestFit="1" customWidth="1"/>
    <col min="5386" max="5389" width="14" style="14" bestFit="1" customWidth="1"/>
    <col min="5390" max="5390" width="13.5703125" style="14" customWidth="1"/>
    <col min="5391" max="5632" width="9.140625" style="14"/>
    <col min="5633" max="5633" width="13.42578125" style="14" customWidth="1"/>
    <col min="5634" max="5638" width="13.85546875" style="14" bestFit="1" customWidth="1"/>
    <col min="5639" max="5639" width="14" style="14" bestFit="1" customWidth="1"/>
    <col min="5640" max="5641" width="13.85546875" style="14" bestFit="1" customWidth="1"/>
    <col min="5642" max="5645" width="14" style="14" bestFit="1" customWidth="1"/>
    <col min="5646" max="5646" width="13.5703125" style="14" customWidth="1"/>
    <col min="5647" max="5888" width="9.140625" style="14"/>
    <col min="5889" max="5889" width="13.42578125" style="14" customWidth="1"/>
    <col min="5890" max="5894" width="13.85546875" style="14" bestFit="1" customWidth="1"/>
    <col min="5895" max="5895" width="14" style="14" bestFit="1" customWidth="1"/>
    <col min="5896" max="5897" width="13.85546875" style="14" bestFit="1" customWidth="1"/>
    <col min="5898" max="5901" width="14" style="14" bestFit="1" customWidth="1"/>
    <col min="5902" max="5902" width="13.5703125" style="14" customWidth="1"/>
    <col min="5903" max="6144" width="9.140625" style="14"/>
    <col min="6145" max="6145" width="13.42578125" style="14" customWidth="1"/>
    <col min="6146" max="6150" width="13.85546875" style="14" bestFit="1" customWidth="1"/>
    <col min="6151" max="6151" width="14" style="14" bestFit="1" customWidth="1"/>
    <col min="6152" max="6153" width="13.85546875" style="14" bestFit="1" customWidth="1"/>
    <col min="6154" max="6157" width="14" style="14" bestFit="1" customWidth="1"/>
    <col min="6158" max="6158" width="13.5703125" style="14" customWidth="1"/>
    <col min="6159" max="6400" width="9.140625" style="14"/>
    <col min="6401" max="6401" width="13.42578125" style="14" customWidth="1"/>
    <col min="6402" max="6406" width="13.85546875" style="14" bestFit="1" customWidth="1"/>
    <col min="6407" max="6407" width="14" style="14" bestFit="1" customWidth="1"/>
    <col min="6408" max="6409" width="13.85546875" style="14" bestFit="1" customWidth="1"/>
    <col min="6410" max="6413" width="14" style="14" bestFit="1" customWidth="1"/>
    <col min="6414" max="6414" width="13.5703125" style="14" customWidth="1"/>
    <col min="6415" max="6656" width="9.140625" style="14"/>
    <col min="6657" max="6657" width="13.42578125" style="14" customWidth="1"/>
    <col min="6658" max="6662" width="13.85546875" style="14" bestFit="1" customWidth="1"/>
    <col min="6663" max="6663" width="14" style="14" bestFit="1" customWidth="1"/>
    <col min="6664" max="6665" width="13.85546875" style="14" bestFit="1" customWidth="1"/>
    <col min="6666" max="6669" width="14" style="14" bestFit="1" customWidth="1"/>
    <col min="6670" max="6670" width="13.5703125" style="14" customWidth="1"/>
    <col min="6671" max="6912" width="9.140625" style="14"/>
    <col min="6913" max="6913" width="13.42578125" style="14" customWidth="1"/>
    <col min="6914" max="6918" width="13.85546875" style="14" bestFit="1" customWidth="1"/>
    <col min="6919" max="6919" width="14" style="14" bestFit="1" customWidth="1"/>
    <col min="6920" max="6921" width="13.85546875" style="14" bestFit="1" customWidth="1"/>
    <col min="6922" max="6925" width="14" style="14" bestFit="1" customWidth="1"/>
    <col min="6926" max="6926" width="13.5703125" style="14" customWidth="1"/>
    <col min="6927" max="7168" width="9.140625" style="14"/>
    <col min="7169" max="7169" width="13.42578125" style="14" customWidth="1"/>
    <col min="7170" max="7174" width="13.85546875" style="14" bestFit="1" customWidth="1"/>
    <col min="7175" max="7175" width="14" style="14" bestFit="1" customWidth="1"/>
    <col min="7176" max="7177" width="13.85546875" style="14" bestFit="1" customWidth="1"/>
    <col min="7178" max="7181" width="14" style="14" bestFit="1" customWidth="1"/>
    <col min="7182" max="7182" width="13.5703125" style="14" customWidth="1"/>
    <col min="7183" max="7424" width="9.140625" style="14"/>
    <col min="7425" max="7425" width="13.42578125" style="14" customWidth="1"/>
    <col min="7426" max="7430" width="13.85546875" style="14" bestFit="1" customWidth="1"/>
    <col min="7431" max="7431" width="14" style="14" bestFit="1" customWidth="1"/>
    <col min="7432" max="7433" width="13.85546875" style="14" bestFit="1" customWidth="1"/>
    <col min="7434" max="7437" width="14" style="14" bestFit="1" customWidth="1"/>
    <col min="7438" max="7438" width="13.5703125" style="14" customWidth="1"/>
    <col min="7439" max="7680" width="9.140625" style="14"/>
    <col min="7681" max="7681" width="13.42578125" style="14" customWidth="1"/>
    <col min="7682" max="7686" width="13.85546875" style="14" bestFit="1" customWidth="1"/>
    <col min="7687" max="7687" width="14" style="14" bestFit="1" customWidth="1"/>
    <col min="7688" max="7689" width="13.85546875" style="14" bestFit="1" customWidth="1"/>
    <col min="7690" max="7693" width="14" style="14" bestFit="1" customWidth="1"/>
    <col min="7694" max="7694" width="13.5703125" style="14" customWidth="1"/>
    <col min="7695" max="7936" width="9.140625" style="14"/>
    <col min="7937" max="7937" width="13.42578125" style="14" customWidth="1"/>
    <col min="7938" max="7942" width="13.85546875" style="14" bestFit="1" customWidth="1"/>
    <col min="7943" max="7943" width="14" style="14" bestFit="1" customWidth="1"/>
    <col min="7944" max="7945" width="13.85546875" style="14" bestFit="1" customWidth="1"/>
    <col min="7946" max="7949" width="14" style="14" bestFit="1" customWidth="1"/>
    <col min="7950" max="7950" width="13.5703125" style="14" customWidth="1"/>
    <col min="7951" max="8192" width="9.140625" style="14"/>
    <col min="8193" max="8193" width="13.42578125" style="14" customWidth="1"/>
    <col min="8194" max="8198" width="13.85546875" style="14" bestFit="1" customWidth="1"/>
    <col min="8199" max="8199" width="14" style="14" bestFit="1" customWidth="1"/>
    <col min="8200" max="8201" width="13.85546875" style="14" bestFit="1" customWidth="1"/>
    <col min="8202" max="8205" width="14" style="14" bestFit="1" customWidth="1"/>
    <col min="8206" max="8206" width="13.5703125" style="14" customWidth="1"/>
    <col min="8207" max="8448" width="9.140625" style="14"/>
    <col min="8449" max="8449" width="13.42578125" style="14" customWidth="1"/>
    <col min="8450" max="8454" width="13.85546875" style="14" bestFit="1" customWidth="1"/>
    <col min="8455" max="8455" width="14" style="14" bestFit="1" customWidth="1"/>
    <col min="8456" max="8457" width="13.85546875" style="14" bestFit="1" customWidth="1"/>
    <col min="8458" max="8461" width="14" style="14" bestFit="1" customWidth="1"/>
    <col min="8462" max="8462" width="13.5703125" style="14" customWidth="1"/>
    <col min="8463" max="8704" width="9.140625" style="14"/>
    <col min="8705" max="8705" width="13.42578125" style="14" customWidth="1"/>
    <col min="8706" max="8710" width="13.85546875" style="14" bestFit="1" customWidth="1"/>
    <col min="8711" max="8711" width="14" style="14" bestFit="1" customWidth="1"/>
    <col min="8712" max="8713" width="13.85546875" style="14" bestFit="1" customWidth="1"/>
    <col min="8714" max="8717" width="14" style="14" bestFit="1" customWidth="1"/>
    <col min="8718" max="8718" width="13.5703125" style="14" customWidth="1"/>
    <col min="8719" max="8960" width="9.140625" style="14"/>
    <col min="8961" max="8961" width="13.42578125" style="14" customWidth="1"/>
    <col min="8962" max="8966" width="13.85546875" style="14" bestFit="1" customWidth="1"/>
    <col min="8967" max="8967" width="14" style="14" bestFit="1" customWidth="1"/>
    <col min="8968" max="8969" width="13.85546875" style="14" bestFit="1" customWidth="1"/>
    <col min="8970" max="8973" width="14" style="14" bestFit="1" customWidth="1"/>
    <col min="8974" max="8974" width="13.5703125" style="14" customWidth="1"/>
    <col min="8975" max="9216" width="9.140625" style="14"/>
    <col min="9217" max="9217" width="13.42578125" style="14" customWidth="1"/>
    <col min="9218" max="9222" width="13.85546875" style="14" bestFit="1" customWidth="1"/>
    <col min="9223" max="9223" width="14" style="14" bestFit="1" customWidth="1"/>
    <col min="9224" max="9225" width="13.85546875" style="14" bestFit="1" customWidth="1"/>
    <col min="9226" max="9229" width="14" style="14" bestFit="1" customWidth="1"/>
    <col min="9230" max="9230" width="13.5703125" style="14" customWidth="1"/>
    <col min="9231" max="9472" width="9.140625" style="14"/>
    <col min="9473" max="9473" width="13.42578125" style="14" customWidth="1"/>
    <col min="9474" max="9478" width="13.85546875" style="14" bestFit="1" customWidth="1"/>
    <col min="9479" max="9479" width="14" style="14" bestFit="1" customWidth="1"/>
    <col min="9480" max="9481" width="13.85546875" style="14" bestFit="1" customWidth="1"/>
    <col min="9482" max="9485" width="14" style="14" bestFit="1" customWidth="1"/>
    <col min="9486" max="9486" width="13.5703125" style="14" customWidth="1"/>
    <col min="9487" max="9728" width="9.140625" style="14"/>
    <col min="9729" max="9729" width="13.42578125" style="14" customWidth="1"/>
    <col min="9730" max="9734" width="13.85546875" style="14" bestFit="1" customWidth="1"/>
    <col min="9735" max="9735" width="14" style="14" bestFit="1" customWidth="1"/>
    <col min="9736" max="9737" width="13.85546875" style="14" bestFit="1" customWidth="1"/>
    <col min="9738" max="9741" width="14" style="14" bestFit="1" customWidth="1"/>
    <col min="9742" max="9742" width="13.5703125" style="14" customWidth="1"/>
    <col min="9743" max="9984" width="9.140625" style="14"/>
    <col min="9985" max="9985" width="13.42578125" style="14" customWidth="1"/>
    <col min="9986" max="9990" width="13.85546875" style="14" bestFit="1" customWidth="1"/>
    <col min="9991" max="9991" width="14" style="14" bestFit="1" customWidth="1"/>
    <col min="9992" max="9993" width="13.85546875" style="14" bestFit="1" customWidth="1"/>
    <col min="9994" max="9997" width="14" style="14" bestFit="1" customWidth="1"/>
    <col min="9998" max="9998" width="13.5703125" style="14" customWidth="1"/>
    <col min="9999" max="10240" width="9.140625" style="14"/>
    <col min="10241" max="10241" width="13.42578125" style="14" customWidth="1"/>
    <col min="10242" max="10246" width="13.85546875" style="14" bestFit="1" customWidth="1"/>
    <col min="10247" max="10247" width="14" style="14" bestFit="1" customWidth="1"/>
    <col min="10248" max="10249" width="13.85546875" style="14" bestFit="1" customWidth="1"/>
    <col min="10250" max="10253" width="14" style="14" bestFit="1" customWidth="1"/>
    <col min="10254" max="10254" width="13.5703125" style="14" customWidth="1"/>
    <col min="10255" max="10496" width="9.140625" style="14"/>
    <col min="10497" max="10497" width="13.42578125" style="14" customWidth="1"/>
    <col min="10498" max="10502" width="13.85546875" style="14" bestFit="1" customWidth="1"/>
    <col min="10503" max="10503" width="14" style="14" bestFit="1" customWidth="1"/>
    <col min="10504" max="10505" width="13.85546875" style="14" bestFit="1" customWidth="1"/>
    <col min="10506" max="10509" width="14" style="14" bestFit="1" customWidth="1"/>
    <col min="10510" max="10510" width="13.5703125" style="14" customWidth="1"/>
    <col min="10511" max="10752" width="9.140625" style="14"/>
    <col min="10753" max="10753" width="13.42578125" style="14" customWidth="1"/>
    <col min="10754" max="10758" width="13.85546875" style="14" bestFit="1" customWidth="1"/>
    <col min="10759" max="10759" width="14" style="14" bestFit="1" customWidth="1"/>
    <col min="10760" max="10761" width="13.85546875" style="14" bestFit="1" customWidth="1"/>
    <col min="10762" max="10765" width="14" style="14" bestFit="1" customWidth="1"/>
    <col min="10766" max="10766" width="13.5703125" style="14" customWidth="1"/>
    <col min="10767" max="11008" width="9.140625" style="14"/>
    <col min="11009" max="11009" width="13.42578125" style="14" customWidth="1"/>
    <col min="11010" max="11014" width="13.85546875" style="14" bestFit="1" customWidth="1"/>
    <col min="11015" max="11015" width="14" style="14" bestFit="1" customWidth="1"/>
    <col min="11016" max="11017" width="13.85546875" style="14" bestFit="1" customWidth="1"/>
    <col min="11018" max="11021" width="14" style="14" bestFit="1" customWidth="1"/>
    <col min="11022" max="11022" width="13.5703125" style="14" customWidth="1"/>
    <col min="11023" max="11264" width="9.140625" style="14"/>
    <col min="11265" max="11265" width="13.42578125" style="14" customWidth="1"/>
    <col min="11266" max="11270" width="13.85546875" style="14" bestFit="1" customWidth="1"/>
    <col min="11271" max="11271" width="14" style="14" bestFit="1" customWidth="1"/>
    <col min="11272" max="11273" width="13.85546875" style="14" bestFit="1" customWidth="1"/>
    <col min="11274" max="11277" width="14" style="14" bestFit="1" customWidth="1"/>
    <col min="11278" max="11278" width="13.5703125" style="14" customWidth="1"/>
    <col min="11279" max="11520" width="9.140625" style="14"/>
    <col min="11521" max="11521" width="13.42578125" style="14" customWidth="1"/>
    <col min="11522" max="11526" width="13.85546875" style="14" bestFit="1" customWidth="1"/>
    <col min="11527" max="11527" width="14" style="14" bestFit="1" customWidth="1"/>
    <col min="11528" max="11529" width="13.85546875" style="14" bestFit="1" customWidth="1"/>
    <col min="11530" max="11533" width="14" style="14" bestFit="1" customWidth="1"/>
    <col min="11534" max="11534" width="13.5703125" style="14" customWidth="1"/>
    <col min="11535" max="11776" width="9.140625" style="14"/>
    <col min="11777" max="11777" width="13.42578125" style="14" customWidth="1"/>
    <col min="11778" max="11782" width="13.85546875" style="14" bestFit="1" customWidth="1"/>
    <col min="11783" max="11783" width="14" style="14" bestFit="1" customWidth="1"/>
    <col min="11784" max="11785" width="13.85546875" style="14" bestFit="1" customWidth="1"/>
    <col min="11786" max="11789" width="14" style="14" bestFit="1" customWidth="1"/>
    <col min="11790" max="11790" width="13.5703125" style="14" customWidth="1"/>
    <col min="11791" max="12032" width="9.140625" style="14"/>
    <col min="12033" max="12033" width="13.42578125" style="14" customWidth="1"/>
    <col min="12034" max="12038" width="13.85546875" style="14" bestFit="1" customWidth="1"/>
    <col min="12039" max="12039" width="14" style="14" bestFit="1" customWidth="1"/>
    <col min="12040" max="12041" width="13.85546875" style="14" bestFit="1" customWidth="1"/>
    <col min="12042" max="12045" width="14" style="14" bestFit="1" customWidth="1"/>
    <col min="12046" max="12046" width="13.5703125" style="14" customWidth="1"/>
    <col min="12047" max="12288" width="9.140625" style="14"/>
    <col min="12289" max="12289" width="13.42578125" style="14" customWidth="1"/>
    <col min="12290" max="12294" width="13.85546875" style="14" bestFit="1" customWidth="1"/>
    <col min="12295" max="12295" width="14" style="14" bestFit="1" customWidth="1"/>
    <col min="12296" max="12297" width="13.85546875" style="14" bestFit="1" customWidth="1"/>
    <col min="12298" max="12301" width="14" style="14" bestFit="1" customWidth="1"/>
    <col min="12302" max="12302" width="13.5703125" style="14" customWidth="1"/>
    <col min="12303" max="12544" width="9.140625" style="14"/>
    <col min="12545" max="12545" width="13.42578125" style="14" customWidth="1"/>
    <col min="12546" max="12550" width="13.85546875" style="14" bestFit="1" customWidth="1"/>
    <col min="12551" max="12551" width="14" style="14" bestFit="1" customWidth="1"/>
    <col min="12552" max="12553" width="13.85546875" style="14" bestFit="1" customWidth="1"/>
    <col min="12554" max="12557" width="14" style="14" bestFit="1" customWidth="1"/>
    <col min="12558" max="12558" width="13.5703125" style="14" customWidth="1"/>
    <col min="12559" max="12800" width="9.140625" style="14"/>
    <col min="12801" max="12801" width="13.42578125" style="14" customWidth="1"/>
    <col min="12802" max="12806" width="13.85546875" style="14" bestFit="1" customWidth="1"/>
    <col min="12807" max="12807" width="14" style="14" bestFit="1" customWidth="1"/>
    <col min="12808" max="12809" width="13.85546875" style="14" bestFit="1" customWidth="1"/>
    <col min="12810" max="12813" width="14" style="14" bestFit="1" customWidth="1"/>
    <col min="12814" max="12814" width="13.5703125" style="14" customWidth="1"/>
    <col min="12815" max="13056" width="9.140625" style="14"/>
    <col min="13057" max="13057" width="13.42578125" style="14" customWidth="1"/>
    <col min="13058" max="13062" width="13.85546875" style="14" bestFit="1" customWidth="1"/>
    <col min="13063" max="13063" width="14" style="14" bestFit="1" customWidth="1"/>
    <col min="13064" max="13065" width="13.85546875" style="14" bestFit="1" customWidth="1"/>
    <col min="13066" max="13069" width="14" style="14" bestFit="1" customWidth="1"/>
    <col min="13070" max="13070" width="13.5703125" style="14" customWidth="1"/>
    <col min="13071" max="13312" width="9.140625" style="14"/>
    <col min="13313" max="13313" width="13.42578125" style="14" customWidth="1"/>
    <col min="13314" max="13318" width="13.85546875" style="14" bestFit="1" customWidth="1"/>
    <col min="13319" max="13319" width="14" style="14" bestFit="1" customWidth="1"/>
    <col min="13320" max="13321" width="13.85546875" style="14" bestFit="1" customWidth="1"/>
    <col min="13322" max="13325" width="14" style="14" bestFit="1" customWidth="1"/>
    <col min="13326" max="13326" width="13.5703125" style="14" customWidth="1"/>
    <col min="13327" max="13568" width="9.140625" style="14"/>
    <col min="13569" max="13569" width="13.42578125" style="14" customWidth="1"/>
    <col min="13570" max="13574" width="13.85546875" style="14" bestFit="1" customWidth="1"/>
    <col min="13575" max="13575" width="14" style="14" bestFit="1" customWidth="1"/>
    <col min="13576" max="13577" width="13.85546875" style="14" bestFit="1" customWidth="1"/>
    <col min="13578" max="13581" width="14" style="14" bestFit="1" customWidth="1"/>
    <col min="13582" max="13582" width="13.5703125" style="14" customWidth="1"/>
    <col min="13583" max="13824" width="9.140625" style="14"/>
    <col min="13825" max="13825" width="13.42578125" style="14" customWidth="1"/>
    <col min="13826" max="13830" width="13.85546875" style="14" bestFit="1" customWidth="1"/>
    <col min="13831" max="13831" width="14" style="14" bestFit="1" customWidth="1"/>
    <col min="13832" max="13833" width="13.85546875" style="14" bestFit="1" customWidth="1"/>
    <col min="13834" max="13837" width="14" style="14" bestFit="1" customWidth="1"/>
    <col min="13838" max="13838" width="13.5703125" style="14" customWidth="1"/>
    <col min="13839" max="14080" width="9.140625" style="14"/>
    <col min="14081" max="14081" width="13.42578125" style="14" customWidth="1"/>
    <col min="14082" max="14086" width="13.85546875" style="14" bestFit="1" customWidth="1"/>
    <col min="14087" max="14087" width="14" style="14" bestFit="1" customWidth="1"/>
    <col min="14088" max="14089" width="13.85546875" style="14" bestFit="1" customWidth="1"/>
    <col min="14090" max="14093" width="14" style="14" bestFit="1" customWidth="1"/>
    <col min="14094" max="14094" width="13.5703125" style="14" customWidth="1"/>
    <col min="14095" max="14336" width="9.140625" style="14"/>
    <col min="14337" max="14337" width="13.42578125" style="14" customWidth="1"/>
    <col min="14338" max="14342" width="13.85546875" style="14" bestFit="1" customWidth="1"/>
    <col min="14343" max="14343" width="14" style="14" bestFit="1" customWidth="1"/>
    <col min="14344" max="14345" width="13.85546875" style="14" bestFit="1" customWidth="1"/>
    <col min="14346" max="14349" width="14" style="14" bestFit="1" customWidth="1"/>
    <col min="14350" max="14350" width="13.5703125" style="14" customWidth="1"/>
    <col min="14351" max="14592" width="9.140625" style="14"/>
    <col min="14593" max="14593" width="13.42578125" style="14" customWidth="1"/>
    <col min="14594" max="14598" width="13.85546875" style="14" bestFit="1" customWidth="1"/>
    <col min="14599" max="14599" width="14" style="14" bestFit="1" customWidth="1"/>
    <col min="14600" max="14601" width="13.85546875" style="14" bestFit="1" customWidth="1"/>
    <col min="14602" max="14605" width="14" style="14" bestFit="1" customWidth="1"/>
    <col min="14606" max="14606" width="13.5703125" style="14" customWidth="1"/>
    <col min="14607" max="14848" width="9.140625" style="14"/>
    <col min="14849" max="14849" width="13.42578125" style="14" customWidth="1"/>
    <col min="14850" max="14854" width="13.85546875" style="14" bestFit="1" customWidth="1"/>
    <col min="14855" max="14855" width="14" style="14" bestFit="1" customWidth="1"/>
    <col min="14856" max="14857" width="13.85546875" style="14" bestFit="1" customWidth="1"/>
    <col min="14858" max="14861" width="14" style="14" bestFit="1" customWidth="1"/>
    <col min="14862" max="14862" width="13.5703125" style="14" customWidth="1"/>
    <col min="14863" max="15104" width="9.140625" style="14"/>
    <col min="15105" max="15105" width="13.42578125" style="14" customWidth="1"/>
    <col min="15106" max="15110" width="13.85546875" style="14" bestFit="1" customWidth="1"/>
    <col min="15111" max="15111" width="14" style="14" bestFit="1" customWidth="1"/>
    <col min="15112" max="15113" width="13.85546875" style="14" bestFit="1" customWidth="1"/>
    <col min="15114" max="15117" width="14" style="14" bestFit="1" customWidth="1"/>
    <col min="15118" max="15118" width="13.5703125" style="14" customWidth="1"/>
    <col min="15119" max="15360" width="9.140625" style="14"/>
    <col min="15361" max="15361" width="13.42578125" style="14" customWidth="1"/>
    <col min="15362" max="15366" width="13.85546875" style="14" bestFit="1" customWidth="1"/>
    <col min="15367" max="15367" width="14" style="14" bestFit="1" customWidth="1"/>
    <col min="15368" max="15369" width="13.85546875" style="14" bestFit="1" customWidth="1"/>
    <col min="15370" max="15373" width="14" style="14" bestFit="1" customWidth="1"/>
    <col min="15374" max="15374" width="13.5703125" style="14" customWidth="1"/>
    <col min="15375" max="15616" width="9.140625" style="14"/>
    <col min="15617" max="15617" width="13.42578125" style="14" customWidth="1"/>
    <col min="15618" max="15622" width="13.85546875" style="14" bestFit="1" customWidth="1"/>
    <col min="15623" max="15623" width="14" style="14" bestFit="1" customWidth="1"/>
    <col min="15624" max="15625" width="13.85546875" style="14" bestFit="1" customWidth="1"/>
    <col min="15626" max="15629" width="14" style="14" bestFit="1" customWidth="1"/>
    <col min="15630" max="15630" width="13.5703125" style="14" customWidth="1"/>
    <col min="15631" max="15872" width="9.140625" style="14"/>
    <col min="15873" max="15873" width="13.42578125" style="14" customWidth="1"/>
    <col min="15874" max="15878" width="13.85546875" style="14" bestFit="1" customWidth="1"/>
    <col min="15879" max="15879" width="14" style="14" bestFit="1" customWidth="1"/>
    <col min="15880" max="15881" width="13.85546875" style="14" bestFit="1" customWidth="1"/>
    <col min="15882" max="15885" width="14" style="14" bestFit="1" customWidth="1"/>
    <col min="15886" max="15886" width="13.5703125" style="14" customWidth="1"/>
    <col min="15887" max="16128" width="9.140625" style="14"/>
    <col min="16129" max="16129" width="13.42578125" style="14" customWidth="1"/>
    <col min="16130" max="16134" width="13.85546875" style="14" bestFit="1" customWidth="1"/>
    <col min="16135" max="16135" width="14" style="14" bestFit="1" customWidth="1"/>
    <col min="16136" max="16137" width="13.85546875" style="14" bestFit="1" customWidth="1"/>
    <col min="16138" max="16141" width="14" style="14" bestFit="1" customWidth="1"/>
    <col min="16142" max="16142" width="13.5703125" style="14" customWidth="1"/>
    <col min="16143" max="16384" width="9.140625" style="14"/>
  </cols>
  <sheetData>
    <row r="1" spans="1:14" ht="18" x14ac:dyDescent="0.25">
      <c r="A1" s="207" t="s">
        <v>272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x14ac:dyDescent="0.2">
      <c r="N2" s="208" t="s">
        <v>251</v>
      </c>
    </row>
    <row r="3" spans="1:14" s="15" customFormat="1" x14ac:dyDescent="0.2">
      <c r="A3" s="15" t="s">
        <v>2</v>
      </c>
      <c r="B3" s="15" t="s">
        <v>27</v>
      </c>
      <c r="C3" s="15" t="s">
        <v>28</v>
      </c>
      <c r="D3" s="15" t="s">
        <v>29</v>
      </c>
      <c r="E3" s="15" t="s">
        <v>30</v>
      </c>
      <c r="F3" s="15" t="s">
        <v>31</v>
      </c>
      <c r="G3" s="15" t="s">
        <v>32</v>
      </c>
      <c r="H3" s="15" t="s">
        <v>33</v>
      </c>
      <c r="I3" s="15" t="s">
        <v>34</v>
      </c>
      <c r="J3" s="15" t="s">
        <v>35</v>
      </c>
      <c r="K3" s="15" t="s">
        <v>36</v>
      </c>
      <c r="L3" s="15" t="s">
        <v>37</v>
      </c>
      <c r="M3" s="15" t="s">
        <v>38</v>
      </c>
      <c r="N3" s="208"/>
    </row>
    <row r="5" spans="1:14" x14ac:dyDescent="0.2">
      <c r="A5" s="14" t="s">
        <v>10</v>
      </c>
      <c r="B5" s="112">
        <v>233898.38</v>
      </c>
      <c r="C5" s="112">
        <v>231778.77</v>
      </c>
      <c r="D5" s="112">
        <v>241251.63</v>
      </c>
      <c r="E5" s="112">
        <v>227961.54</v>
      </c>
      <c r="F5" s="112">
        <v>290962.05</v>
      </c>
      <c r="G5" s="112">
        <v>348707.98</v>
      </c>
      <c r="H5" s="112">
        <v>245985.07</v>
      </c>
      <c r="I5" s="112">
        <v>283316.25</v>
      </c>
      <c r="J5" s="112">
        <v>305298.94</v>
      </c>
      <c r="K5" s="32">
        <v>278204.46999999997</v>
      </c>
      <c r="L5" s="112">
        <v>282630.81</v>
      </c>
      <c r="M5" s="112">
        <v>296933.68</v>
      </c>
      <c r="N5" s="16">
        <f>SUM(B5:M5)</f>
        <v>3266929.5700000003</v>
      </c>
    </row>
    <row r="6" spans="1:14" x14ac:dyDescent="0.2">
      <c r="A6" s="14" t="s">
        <v>11</v>
      </c>
      <c r="B6" s="112">
        <v>93862.71</v>
      </c>
      <c r="C6" s="112">
        <v>105481.59</v>
      </c>
      <c r="D6" s="112">
        <v>116234.51</v>
      </c>
      <c r="E6" s="112">
        <v>96822.53</v>
      </c>
      <c r="F6" s="112">
        <v>138485.39000000001</v>
      </c>
      <c r="G6" s="112">
        <v>214551.52</v>
      </c>
      <c r="H6" s="112">
        <v>121896.9</v>
      </c>
      <c r="I6" s="112">
        <v>112215.85</v>
      </c>
      <c r="J6" s="112">
        <v>186641.77</v>
      </c>
      <c r="K6" s="32">
        <v>123658.31</v>
      </c>
      <c r="L6" s="112">
        <v>123756.61</v>
      </c>
      <c r="M6" s="112">
        <v>148433.39000000001</v>
      </c>
      <c r="N6" s="16">
        <f t="shared" ref="N6:N21" si="0">SUM(B6:M6)</f>
        <v>1582041.08</v>
      </c>
    </row>
    <row r="7" spans="1:14" x14ac:dyDescent="0.2">
      <c r="A7" s="14" t="s">
        <v>12</v>
      </c>
      <c r="B7" s="112">
        <v>11383148.01</v>
      </c>
      <c r="C7" s="112">
        <v>11830187.49</v>
      </c>
      <c r="D7" s="112">
        <v>13490762.02</v>
      </c>
      <c r="E7" s="112">
        <v>12442362.75</v>
      </c>
      <c r="F7" s="112">
        <v>13194554.51</v>
      </c>
      <c r="G7" s="112">
        <v>16480690.619999999</v>
      </c>
      <c r="H7" s="112">
        <v>13353233.890000001</v>
      </c>
      <c r="I7" s="112">
        <v>12020676.189999999</v>
      </c>
      <c r="J7" s="112">
        <v>14957001.119999999</v>
      </c>
      <c r="K7" s="32">
        <v>13737021.49</v>
      </c>
      <c r="L7" s="112">
        <v>14418495.140000001</v>
      </c>
      <c r="M7" s="112">
        <v>15692055.17</v>
      </c>
      <c r="N7" s="16">
        <f t="shared" si="0"/>
        <v>163000188.39999998</v>
      </c>
    </row>
    <row r="8" spans="1:14" x14ac:dyDescent="0.2">
      <c r="A8" s="14" t="s">
        <v>13</v>
      </c>
      <c r="B8" s="112">
        <v>254113.24</v>
      </c>
      <c r="C8" s="112">
        <v>227073.43</v>
      </c>
      <c r="D8" s="112">
        <v>301314.13</v>
      </c>
      <c r="E8" s="112">
        <v>285568.07</v>
      </c>
      <c r="F8" s="112">
        <v>411186.41</v>
      </c>
      <c r="G8" s="112">
        <v>511340.52</v>
      </c>
      <c r="H8" s="112">
        <v>259695.33</v>
      </c>
      <c r="I8" s="112">
        <v>330485.82</v>
      </c>
      <c r="J8" s="112">
        <v>300253.15999999997</v>
      </c>
      <c r="K8" s="32">
        <v>337814.18</v>
      </c>
      <c r="L8" s="112">
        <v>348737.8</v>
      </c>
      <c r="M8" s="112">
        <v>359050.02</v>
      </c>
      <c r="N8" s="16">
        <f t="shared" si="0"/>
        <v>3926632.11</v>
      </c>
    </row>
    <row r="9" spans="1:14" x14ac:dyDescent="0.2">
      <c r="A9" s="14" t="s">
        <v>14</v>
      </c>
      <c r="B9" s="112">
        <v>431565.77</v>
      </c>
      <c r="C9" s="112">
        <v>493316.42</v>
      </c>
      <c r="D9" s="112">
        <v>519128.76</v>
      </c>
      <c r="E9" s="112">
        <v>494338.08</v>
      </c>
      <c r="F9" s="112">
        <v>537528.43000000005</v>
      </c>
      <c r="G9" s="112">
        <v>600801.67000000004</v>
      </c>
      <c r="H9" s="112">
        <v>450415.55</v>
      </c>
      <c r="I9" s="112">
        <v>452228.47</v>
      </c>
      <c r="J9" s="112">
        <v>610483.75</v>
      </c>
      <c r="K9" s="32">
        <v>572013.65</v>
      </c>
      <c r="L9" s="112">
        <v>501304.87</v>
      </c>
      <c r="M9" s="112">
        <v>550277.69999999995</v>
      </c>
      <c r="N9" s="16">
        <f t="shared" si="0"/>
        <v>6213403.1200000001</v>
      </c>
    </row>
    <row r="10" spans="1:14" x14ac:dyDescent="0.2">
      <c r="A10" s="14" t="s">
        <v>15</v>
      </c>
      <c r="B10" s="112">
        <v>6330.33</v>
      </c>
      <c r="C10" s="112">
        <v>8300.9599999999991</v>
      </c>
      <c r="D10" s="112">
        <v>6920.78</v>
      </c>
      <c r="E10" s="112">
        <v>8987.66</v>
      </c>
      <c r="F10" s="112">
        <v>12168.07</v>
      </c>
      <c r="G10" s="112">
        <v>36679.800000000003</v>
      </c>
      <c r="H10" s="112">
        <v>4580.53</v>
      </c>
      <c r="I10" s="112">
        <v>4720.8100000000004</v>
      </c>
      <c r="J10" s="112">
        <v>6915.74</v>
      </c>
      <c r="K10" s="32">
        <v>7086.09</v>
      </c>
      <c r="L10" s="112">
        <v>9565.42</v>
      </c>
      <c r="M10" s="112">
        <v>8741.07</v>
      </c>
      <c r="N10" s="16">
        <f t="shared" si="0"/>
        <v>120997.26000000001</v>
      </c>
    </row>
    <row r="11" spans="1:14" x14ac:dyDescent="0.2">
      <c r="A11" s="14" t="s">
        <v>16</v>
      </c>
      <c r="B11" s="112">
        <v>142368.72</v>
      </c>
      <c r="C11" s="112">
        <v>106101.49</v>
      </c>
      <c r="D11" s="112">
        <v>100265.16</v>
      </c>
      <c r="E11" s="112">
        <v>91424.63</v>
      </c>
      <c r="F11" s="112">
        <v>127083.62</v>
      </c>
      <c r="G11" s="112">
        <v>152641.41</v>
      </c>
      <c r="H11" s="112">
        <v>84474.64</v>
      </c>
      <c r="I11" s="112">
        <v>95431.87</v>
      </c>
      <c r="J11" s="112">
        <v>95972.69</v>
      </c>
      <c r="K11" s="32">
        <v>101018.02</v>
      </c>
      <c r="L11" s="112">
        <v>101775.23</v>
      </c>
      <c r="M11" s="112">
        <v>146195.64000000001</v>
      </c>
      <c r="N11" s="16">
        <f t="shared" si="0"/>
        <v>1344753.12</v>
      </c>
    </row>
    <row r="12" spans="1:14" x14ac:dyDescent="0.2">
      <c r="A12" s="14" t="s">
        <v>17</v>
      </c>
      <c r="B12" s="112">
        <v>207488.56</v>
      </c>
      <c r="C12" s="112">
        <v>166965.46</v>
      </c>
      <c r="D12" s="112">
        <v>162901.16</v>
      </c>
      <c r="E12" s="112">
        <v>172074.34</v>
      </c>
      <c r="F12" s="112">
        <v>174601.39</v>
      </c>
      <c r="G12" s="112">
        <v>279979.31</v>
      </c>
      <c r="H12" s="112">
        <v>288030.55</v>
      </c>
      <c r="I12" s="112">
        <v>189843.85</v>
      </c>
      <c r="J12" s="112">
        <v>260062.59</v>
      </c>
      <c r="K12" s="32">
        <v>167715.62</v>
      </c>
      <c r="L12" s="112">
        <v>168402</v>
      </c>
      <c r="M12" s="112">
        <v>200633.37</v>
      </c>
      <c r="N12" s="16">
        <f t="shared" si="0"/>
        <v>2438698.2000000002</v>
      </c>
    </row>
    <row r="13" spans="1:14" x14ac:dyDescent="0.2">
      <c r="A13" s="14" t="s">
        <v>18</v>
      </c>
      <c r="B13" s="112">
        <v>112728.9</v>
      </c>
      <c r="C13" s="112">
        <v>118199.71</v>
      </c>
      <c r="D13" s="112">
        <v>120027.96</v>
      </c>
      <c r="E13" s="112">
        <v>126786.66</v>
      </c>
      <c r="F13" s="112">
        <v>102997.35</v>
      </c>
      <c r="G13" s="112">
        <v>138894.12</v>
      </c>
      <c r="H13" s="112">
        <v>-39282.959999999999</v>
      </c>
      <c r="I13" s="112">
        <v>96378.8</v>
      </c>
      <c r="J13" s="112">
        <v>91902</v>
      </c>
      <c r="K13" s="32">
        <v>90221.81</v>
      </c>
      <c r="L13" s="112">
        <v>89750.65</v>
      </c>
      <c r="M13" s="112">
        <v>93879.09</v>
      </c>
      <c r="N13" s="16">
        <f t="shared" si="0"/>
        <v>1142484.0900000001</v>
      </c>
    </row>
    <row r="14" spans="1:14" x14ac:dyDescent="0.2">
      <c r="A14" s="14" t="s">
        <v>19</v>
      </c>
      <c r="B14" s="112">
        <v>17889.400000000001</v>
      </c>
      <c r="C14" s="112">
        <v>17792.48</v>
      </c>
      <c r="D14" s="112">
        <v>19055.73</v>
      </c>
      <c r="E14" s="112">
        <v>22749.63</v>
      </c>
      <c r="F14" s="112">
        <v>78728.52</v>
      </c>
      <c r="G14" s="112">
        <v>32403.91</v>
      </c>
      <c r="H14" s="112">
        <v>31466.2</v>
      </c>
      <c r="I14" s="112">
        <v>38730.050000000003</v>
      </c>
      <c r="J14" s="112">
        <v>30278.21</v>
      </c>
      <c r="K14" s="32">
        <v>45610.48</v>
      </c>
      <c r="L14" s="112">
        <v>34643.19</v>
      </c>
      <c r="M14" s="112">
        <v>26393.56</v>
      </c>
      <c r="N14" s="16">
        <f t="shared" si="0"/>
        <v>395741.36000000004</v>
      </c>
    </row>
    <row r="15" spans="1:14" x14ac:dyDescent="0.2">
      <c r="A15" s="14" t="s">
        <v>20</v>
      </c>
      <c r="B15" s="112">
        <v>251847.7</v>
      </c>
      <c r="C15" s="112">
        <v>273909.03000000003</v>
      </c>
      <c r="D15" s="112">
        <v>290621.39</v>
      </c>
      <c r="E15" s="112">
        <v>255517.01</v>
      </c>
      <c r="F15" s="112">
        <v>274725.84000000003</v>
      </c>
      <c r="G15" s="112">
        <v>359154.79</v>
      </c>
      <c r="H15" s="112">
        <v>240873.71</v>
      </c>
      <c r="I15" s="112">
        <v>218631.96</v>
      </c>
      <c r="J15" s="112">
        <v>382273.44</v>
      </c>
      <c r="K15" s="32">
        <v>261162.34</v>
      </c>
      <c r="L15" s="112">
        <v>292972.90000000002</v>
      </c>
      <c r="M15" s="112">
        <v>304253.81</v>
      </c>
      <c r="N15" s="16">
        <f t="shared" si="0"/>
        <v>3405943.92</v>
      </c>
    </row>
    <row r="16" spans="1:14" x14ac:dyDescent="0.2">
      <c r="A16" s="14" t="s">
        <v>21</v>
      </c>
      <c r="B16" s="112">
        <v>27390.41</v>
      </c>
      <c r="C16" s="112">
        <v>20863.13</v>
      </c>
      <c r="D16" s="112">
        <v>27791.19</v>
      </c>
      <c r="E16" s="112">
        <v>24888.47</v>
      </c>
      <c r="F16" s="112">
        <v>25621.95</v>
      </c>
      <c r="G16" s="112">
        <v>36533.86</v>
      </c>
      <c r="H16" s="112">
        <v>21392.25</v>
      </c>
      <c r="I16" s="112">
        <v>34108.32</v>
      </c>
      <c r="J16" s="112">
        <v>39700.21</v>
      </c>
      <c r="K16" s="32">
        <v>18439.93</v>
      </c>
      <c r="L16" s="112">
        <v>18416.080000000002</v>
      </c>
      <c r="M16" s="112">
        <v>27975.61</v>
      </c>
      <c r="N16" s="16">
        <f t="shared" si="0"/>
        <v>323121.41000000003</v>
      </c>
    </row>
    <row r="17" spans="1:14" x14ac:dyDescent="0.2">
      <c r="A17" s="14" t="s">
        <v>22</v>
      </c>
      <c r="B17" s="112">
        <v>260611.64</v>
      </c>
      <c r="C17" s="112">
        <v>233770.56</v>
      </c>
      <c r="D17" s="112">
        <v>277059.17</v>
      </c>
      <c r="E17" s="112">
        <v>263550.89</v>
      </c>
      <c r="F17" s="112">
        <v>241005.62</v>
      </c>
      <c r="G17" s="112">
        <v>304504.13</v>
      </c>
      <c r="H17" s="112">
        <v>224938.22</v>
      </c>
      <c r="I17" s="112">
        <v>237299.11</v>
      </c>
      <c r="J17" s="112">
        <v>318486.45</v>
      </c>
      <c r="K17" s="32">
        <v>268076.42</v>
      </c>
      <c r="L17" s="112">
        <v>276316.56</v>
      </c>
      <c r="M17" s="112">
        <v>270624.36</v>
      </c>
      <c r="N17" s="16">
        <f>SUM(B17:M17)</f>
        <v>3176243.13</v>
      </c>
    </row>
    <row r="18" spans="1:14" x14ac:dyDescent="0.2">
      <c r="A18" s="14" t="s">
        <v>23</v>
      </c>
      <c r="B18" s="112">
        <v>117087.74</v>
      </c>
      <c r="C18" s="112">
        <v>136821.51</v>
      </c>
      <c r="D18" s="112">
        <v>112560.27</v>
      </c>
      <c r="E18" s="112">
        <v>119406.59</v>
      </c>
      <c r="F18" s="112">
        <v>103435.61</v>
      </c>
      <c r="G18" s="112">
        <v>93089.09</v>
      </c>
      <c r="H18" s="112">
        <v>97477.440000000002</v>
      </c>
      <c r="I18" s="112">
        <v>61899.11</v>
      </c>
      <c r="J18" s="169">
        <v>120496.82</v>
      </c>
      <c r="K18" s="112">
        <v>103726.45</v>
      </c>
      <c r="L18" s="112">
        <v>78205.19</v>
      </c>
      <c r="M18" s="112">
        <v>123053.97</v>
      </c>
      <c r="N18" s="16">
        <f t="shared" si="0"/>
        <v>1267259.7899999998</v>
      </c>
    </row>
    <row r="19" spans="1:14" x14ac:dyDescent="0.2">
      <c r="A19" s="14" t="s">
        <v>24</v>
      </c>
      <c r="B19" s="112">
        <v>149002.73000000001</v>
      </c>
      <c r="C19" s="112">
        <v>94268.98</v>
      </c>
      <c r="D19" s="112">
        <v>154183.69</v>
      </c>
      <c r="E19" s="112">
        <v>116411.62</v>
      </c>
      <c r="F19" s="112">
        <v>161188.87</v>
      </c>
      <c r="G19" s="112">
        <v>176638.18</v>
      </c>
      <c r="H19" s="112">
        <v>322715.81</v>
      </c>
      <c r="I19" s="112">
        <v>193755.87</v>
      </c>
      <c r="J19" s="169">
        <v>296229.71999999997</v>
      </c>
      <c r="K19" s="112">
        <v>211861.67</v>
      </c>
      <c r="L19" s="112">
        <v>236890.7</v>
      </c>
      <c r="M19" s="112">
        <v>165185.85999999999</v>
      </c>
      <c r="N19" s="16">
        <f t="shared" si="0"/>
        <v>2278333.6999999997</v>
      </c>
    </row>
    <row r="20" spans="1:14" x14ac:dyDescent="0.2">
      <c r="A20" s="14" t="s">
        <v>25</v>
      </c>
      <c r="B20" s="112">
        <v>2703593.31</v>
      </c>
      <c r="C20" s="112">
        <v>2769374.6</v>
      </c>
      <c r="D20" s="112">
        <v>3001111.39</v>
      </c>
      <c r="E20" s="112">
        <v>3271045.96</v>
      </c>
      <c r="F20" s="112">
        <v>3145478.46</v>
      </c>
      <c r="G20" s="112">
        <v>3779261.84</v>
      </c>
      <c r="H20" s="112">
        <v>2814469.64</v>
      </c>
      <c r="I20" s="112">
        <v>2573723.5299999998</v>
      </c>
      <c r="J20" s="169">
        <v>3163844.01</v>
      </c>
      <c r="K20" s="112">
        <v>2821686.8</v>
      </c>
      <c r="L20" s="112">
        <v>3032772.08</v>
      </c>
      <c r="M20" s="112">
        <v>3560252.78</v>
      </c>
      <c r="N20" s="16">
        <f t="shared" si="0"/>
        <v>36636614.400000006</v>
      </c>
    </row>
    <row r="21" spans="1:14" x14ac:dyDescent="0.2">
      <c r="A21" s="14" t="s">
        <v>26</v>
      </c>
      <c r="B21" s="41">
        <v>87517.81</v>
      </c>
      <c r="C21" s="41">
        <v>103109.15</v>
      </c>
      <c r="D21" s="41">
        <v>120128.25</v>
      </c>
      <c r="E21" s="41">
        <v>190591.59</v>
      </c>
      <c r="F21" s="41">
        <v>119986.87</v>
      </c>
      <c r="G21" s="41">
        <v>274174.67</v>
      </c>
      <c r="H21" s="41">
        <v>105479.05</v>
      </c>
      <c r="I21" s="41">
        <v>156705.56</v>
      </c>
      <c r="J21" s="41">
        <v>181919.44</v>
      </c>
      <c r="K21" s="41">
        <v>178281.75</v>
      </c>
      <c r="L21" s="41">
        <v>86126.02</v>
      </c>
      <c r="M21" s="41">
        <v>105285.82</v>
      </c>
      <c r="N21" s="41">
        <f t="shared" si="0"/>
        <v>1709305.98</v>
      </c>
    </row>
    <row r="22" spans="1:14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x14ac:dyDescent="0.2">
      <c r="A23" s="14" t="s">
        <v>9</v>
      </c>
      <c r="B23" s="16">
        <f>SUM(B5:B22)</f>
        <v>16480445.360000003</v>
      </c>
      <c r="C23" s="16">
        <f>SUM(C5:C22)</f>
        <v>16937314.760000002</v>
      </c>
      <c r="D23" s="16">
        <f>SUM(D5:D22)</f>
        <v>19061317.190000001</v>
      </c>
      <c r="E23" s="16">
        <f t="shared" ref="E23:N23" si="1">SUM(E5:E22)</f>
        <v>18210488.020000003</v>
      </c>
      <c r="F23" s="16">
        <f t="shared" si="1"/>
        <v>19139738.959999997</v>
      </c>
      <c r="G23" s="16">
        <f t="shared" si="1"/>
        <v>23820047.419999998</v>
      </c>
      <c r="H23" s="16">
        <f>SUM(H5:H22)</f>
        <v>18627841.820000004</v>
      </c>
      <c r="I23" s="16">
        <f t="shared" si="1"/>
        <v>17100151.419999998</v>
      </c>
      <c r="J23" s="16">
        <f>SUM(J5:J22)</f>
        <v>21347760.059999999</v>
      </c>
      <c r="K23" s="16">
        <f t="shared" si="1"/>
        <v>19323599.479999997</v>
      </c>
      <c r="L23" s="16">
        <f t="shared" si="1"/>
        <v>20100761.250000004</v>
      </c>
      <c r="M23" s="16">
        <f t="shared" si="1"/>
        <v>22079224.899999999</v>
      </c>
      <c r="N23" s="16">
        <f t="shared" si="1"/>
        <v>232228690.63999996</v>
      </c>
    </row>
    <row r="24" spans="1:14" x14ac:dyDescent="0.2">
      <c r="B24" s="16"/>
      <c r="C24" s="16"/>
      <c r="D24" s="16"/>
      <c r="E24" s="16"/>
      <c r="F24" s="16"/>
      <c r="G24" s="16"/>
      <c r="H24" s="16"/>
      <c r="I24" s="16"/>
      <c r="M24" s="16"/>
      <c r="N24" s="16"/>
    </row>
    <row r="25" spans="1:14" x14ac:dyDescent="0.2">
      <c r="N25" s="1"/>
    </row>
    <row r="33" ht="12" customHeight="1" x14ac:dyDescent="0.2"/>
  </sheetData>
  <mergeCells count="2">
    <mergeCell ref="N2:N3"/>
    <mergeCell ref="A1:N1"/>
  </mergeCells>
  <pageMargins left="0.75" right="0.75" top="1" bottom="1" header="0.5" footer="0.5"/>
  <pageSetup paperSize="5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9"/>
  <sheetViews>
    <sheetView zoomScaleNormal="100" workbookViewId="0">
      <selection activeCell="L31" sqref="L31"/>
    </sheetView>
  </sheetViews>
  <sheetFormatPr defaultRowHeight="12.75" x14ac:dyDescent="0.2"/>
  <cols>
    <col min="1" max="1" width="13.28515625" style="14" customWidth="1"/>
    <col min="2" max="2" width="14" style="14" bestFit="1" customWidth="1"/>
    <col min="3" max="10" width="13.85546875" style="14" bestFit="1" customWidth="1"/>
    <col min="11" max="12" width="14" style="14" bestFit="1" customWidth="1"/>
    <col min="13" max="13" width="13.5703125" style="14" customWidth="1"/>
    <col min="14" max="14" width="16" style="14" bestFit="1" customWidth="1"/>
    <col min="15" max="256" width="9.140625" style="14"/>
    <col min="257" max="257" width="13.28515625" style="14" customWidth="1"/>
    <col min="258" max="258" width="14" style="14" bestFit="1" customWidth="1"/>
    <col min="259" max="266" width="13.85546875" style="14" bestFit="1" customWidth="1"/>
    <col min="267" max="268" width="14" style="14" bestFit="1" customWidth="1"/>
    <col min="269" max="269" width="13.5703125" style="14" customWidth="1"/>
    <col min="270" max="270" width="16" style="14" bestFit="1" customWidth="1"/>
    <col min="271" max="512" width="9.140625" style="14"/>
    <col min="513" max="513" width="13.28515625" style="14" customWidth="1"/>
    <col min="514" max="514" width="14" style="14" bestFit="1" customWidth="1"/>
    <col min="515" max="522" width="13.85546875" style="14" bestFit="1" customWidth="1"/>
    <col min="523" max="524" width="14" style="14" bestFit="1" customWidth="1"/>
    <col min="525" max="525" width="13.5703125" style="14" customWidth="1"/>
    <col min="526" max="526" width="16" style="14" bestFit="1" customWidth="1"/>
    <col min="527" max="768" width="9.140625" style="14"/>
    <col min="769" max="769" width="13.28515625" style="14" customWidth="1"/>
    <col min="770" max="770" width="14" style="14" bestFit="1" customWidth="1"/>
    <col min="771" max="778" width="13.85546875" style="14" bestFit="1" customWidth="1"/>
    <col min="779" max="780" width="14" style="14" bestFit="1" customWidth="1"/>
    <col min="781" max="781" width="13.5703125" style="14" customWidth="1"/>
    <col min="782" max="782" width="16" style="14" bestFit="1" customWidth="1"/>
    <col min="783" max="1024" width="9.140625" style="14"/>
    <col min="1025" max="1025" width="13.28515625" style="14" customWidth="1"/>
    <col min="1026" max="1026" width="14" style="14" bestFit="1" customWidth="1"/>
    <col min="1027" max="1034" width="13.85546875" style="14" bestFit="1" customWidth="1"/>
    <col min="1035" max="1036" width="14" style="14" bestFit="1" customWidth="1"/>
    <col min="1037" max="1037" width="13.5703125" style="14" customWidth="1"/>
    <col min="1038" max="1038" width="16" style="14" bestFit="1" customWidth="1"/>
    <col min="1039" max="1280" width="9.140625" style="14"/>
    <col min="1281" max="1281" width="13.28515625" style="14" customWidth="1"/>
    <col min="1282" max="1282" width="14" style="14" bestFit="1" customWidth="1"/>
    <col min="1283" max="1290" width="13.85546875" style="14" bestFit="1" customWidth="1"/>
    <col min="1291" max="1292" width="14" style="14" bestFit="1" customWidth="1"/>
    <col min="1293" max="1293" width="13.5703125" style="14" customWidth="1"/>
    <col min="1294" max="1294" width="16" style="14" bestFit="1" customWidth="1"/>
    <col min="1295" max="1536" width="9.140625" style="14"/>
    <col min="1537" max="1537" width="13.28515625" style="14" customWidth="1"/>
    <col min="1538" max="1538" width="14" style="14" bestFit="1" customWidth="1"/>
    <col min="1539" max="1546" width="13.85546875" style="14" bestFit="1" customWidth="1"/>
    <col min="1547" max="1548" width="14" style="14" bestFit="1" customWidth="1"/>
    <col min="1549" max="1549" width="13.5703125" style="14" customWidth="1"/>
    <col min="1550" max="1550" width="16" style="14" bestFit="1" customWidth="1"/>
    <col min="1551" max="1792" width="9.140625" style="14"/>
    <col min="1793" max="1793" width="13.28515625" style="14" customWidth="1"/>
    <col min="1794" max="1794" width="14" style="14" bestFit="1" customWidth="1"/>
    <col min="1795" max="1802" width="13.85546875" style="14" bestFit="1" customWidth="1"/>
    <col min="1803" max="1804" width="14" style="14" bestFit="1" customWidth="1"/>
    <col min="1805" max="1805" width="13.5703125" style="14" customWidth="1"/>
    <col min="1806" max="1806" width="16" style="14" bestFit="1" customWidth="1"/>
    <col min="1807" max="2048" width="9.140625" style="14"/>
    <col min="2049" max="2049" width="13.28515625" style="14" customWidth="1"/>
    <col min="2050" max="2050" width="14" style="14" bestFit="1" customWidth="1"/>
    <col min="2051" max="2058" width="13.85546875" style="14" bestFit="1" customWidth="1"/>
    <col min="2059" max="2060" width="14" style="14" bestFit="1" customWidth="1"/>
    <col min="2061" max="2061" width="13.5703125" style="14" customWidth="1"/>
    <col min="2062" max="2062" width="16" style="14" bestFit="1" customWidth="1"/>
    <col min="2063" max="2304" width="9.140625" style="14"/>
    <col min="2305" max="2305" width="13.28515625" style="14" customWidth="1"/>
    <col min="2306" max="2306" width="14" style="14" bestFit="1" customWidth="1"/>
    <col min="2307" max="2314" width="13.85546875" style="14" bestFit="1" customWidth="1"/>
    <col min="2315" max="2316" width="14" style="14" bestFit="1" customWidth="1"/>
    <col min="2317" max="2317" width="13.5703125" style="14" customWidth="1"/>
    <col min="2318" max="2318" width="16" style="14" bestFit="1" customWidth="1"/>
    <col min="2319" max="2560" width="9.140625" style="14"/>
    <col min="2561" max="2561" width="13.28515625" style="14" customWidth="1"/>
    <col min="2562" max="2562" width="14" style="14" bestFit="1" customWidth="1"/>
    <col min="2563" max="2570" width="13.85546875" style="14" bestFit="1" customWidth="1"/>
    <col min="2571" max="2572" width="14" style="14" bestFit="1" customWidth="1"/>
    <col min="2573" max="2573" width="13.5703125" style="14" customWidth="1"/>
    <col min="2574" max="2574" width="16" style="14" bestFit="1" customWidth="1"/>
    <col min="2575" max="2816" width="9.140625" style="14"/>
    <col min="2817" max="2817" width="13.28515625" style="14" customWidth="1"/>
    <col min="2818" max="2818" width="14" style="14" bestFit="1" customWidth="1"/>
    <col min="2819" max="2826" width="13.85546875" style="14" bestFit="1" customWidth="1"/>
    <col min="2827" max="2828" width="14" style="14" bestFit="1" customWidth="1"/>
    <col min="2829" max="2829" width="13.5703125" style="14" customWidth="1"/>
    <col min="2830" max="2830" width="16" style="14" bestFit="1" customWidth="1"/>
    <col min="2831" max="3072" width="9.140625" style="14"/>
    <col min="3073" max="3073" width="13.28515625" style="14" customWidth="1"/>
    <col min="3074" max="3074" width="14" style="14" bestFit="1" customWidth="1"/>
    <col min="3075" max="3082" width="13.85546875" style="14" bestFit="1" customWidth="1"/>
    <col min="3083" max="3084" width="14" style="14" bestFit="1" customWidth="1"/>
    <col min="3085" max="3085" width="13.5703125" style="14" customWidth="1"/>
    <col min="3086" max="3086" width="16" style="14" bestFit="1" customWidth="1"/>
    <col min="3087" max="3328" width="9.140625" style="14"/>
    <col min="3329" max="3329" width="13.28515625" style="14" customWidth="1"/>
    <col min="3330" max="3330" width="14" style="14" bestFit="1" customWidth="1"/>
    <col min="3331" max="3338" width="13.85546875" style="14" bestFit="1" customWidth="1"/>
    <col min="3339" max="3340" width="14" style="14" bestFit="1" customWidth="1"/>
    <col min="3341" max="3341" width="13.5703125" style="14" customWidth="1"/>
    <col min="3342" max="3342" width="16" style="14" bestFit="1" customWidth="1"/>
    <col min="3343" max="3584" width="9.140625" style="14"/>
    <col min="3585" max="3585" width="13.28515625" style="14" customWidth="1"/>
    <col min="3586" max="3586" width="14" style="14" bestFit="1" customWidth="1"/>
    <col min="3587" max="3594" width="13.85546875" style="14" bestFit="1" customWidth="1"/>
    <col min="3595" max="3596" width="14" style="14" bestFit="1" customWidth="1"/>
    <col min="3597" max="3597" width="13.5703125" style="14" customWidth="1"/>
    <col min="3598" max="3598" width="16" style="14" bestFit="1" customWidth="1"/>
    <col min="3599" max="3840" width="9.140625" style="14"/>
    <col min="3841" max="3841" width="13.28515625" style="14" customWidth="1"/>
    <col min="3842" max="3842" width="14" style="14" bestFit="1" customWidth="1"/>
    <col min="3843" max="3850" width="13.85546875" style="14" bestFit="1" customWidth="1"/>
    <col min="3851" max="3852" width="14" style="14" bestFit="1" customWidth="1"/>
    <col min="3853" max="3853" width="13.5703125" style="14" customWidth="1"/>
    <col min="3854" max="3854" width="16" style="14" bestFit="1" customWidth="1"/>
    <col min="3855" max="4096" width="9.140625" style="14"/>
    <col min="4097" max="4097" width="13.28515625" style="14" customWidth="1"/>
    <col min="4098" max="4098" width="14" style="14" bestFit="1" customWidth="1"/>
    <col min="4099" max="4106" width="13.85546875" style="14" bestFit="1" customWidth="1"/>
    <col min="4107" max="4108" width="14" style="14" bestFit="1" customWidth="1"/>
    <col min="4109" max="4109" width="13.5703125" style="14" customWidth="1"/>
    <col min="4110" max="4110" width="16" style="14" bestFit="1" customWidth="1"/>
    <col min="4111" max="4352" width="9.140625" style="14"/>
    <col min="4353" max="4353" width="13.28515625" style="14" customWidth="1"/>
    <col min="4354" max="4354" width="14" style="14" bestFit="1" customWidth="1"/>
    <col min="4355" max="4362" width="13.85546875" style="14" bestFit="1" customWidth="1"/>
    <col min="4363" max="4364" width="14" style="14" bestFit="1" customWidth="1"/>
    <col min="4365" max="4365" width="13.5703125" style="14" customWidth="1"/>
    <col min="4366" max="4366" width="16" style="14" bestFit="1" customWidth="1"/>
    <col min="4367" max="4608" width="9.140625" style="14"/>
    <col min="4609" max="4609" width="13.28515625" style="14" customWidth="1"/>
    <col min="4610" max="4610" width="14" style="14" bestFit="1" customWidth="1"/>
    <col min="4611" max="4618" width="13.85546875" style="14" bestFit="1" customWidth="1"/>
    <col min="4619" max="4620" width="14" style="14" bestFit="1" customWidth="1"/>
    <col min="4621" max="4621" width="13.5703125" style="14" customWidth="1"/>
    <col min="4622" max="4622" width="16" style="14" bestFit="1" customWidth="1"/>
    <col min="4623" max="4864" width="9.140625" style="14"/>
    <col min="4865" max="4865" width="13.28515625" style="14" customWidth="1"/>
    <col min="4866" max="4866" width="14" style="14" bestFit="1" customWidth="1"/>
    <col min="4867" max="4874" width="13.85546875" style="14" bestFit="1" customWidth="1"/>
    <col min="4875" max="4876" width="14" style="14" bestFit="1" customWidth="1"/>
    <col min="4877" max="4877" width="13.5703125" style="14" customWidth="1"/>
    <col min="4878" max="4878" width="16" style="14" bestFit="1" customWidth="1"/>
    <col min="4879" max="5120" width="9.140625" style="14"/>
    <col min="5121" max="5121" width="13.28515625" style="14" customWidth="1"/>
    <col min="5122" max="5122" width="14" style="14" bestFit="1" customWidth="1"/>
    <col min="5123" max="5130" width="13.85546875" style="14" bestFit="1" customWidth="1"/>
    <col min="5131" max="5132" width="14" style="14" bestFit="1" customWidth="1"/>
    <col min="5133" max="5133" width="13.5703125" style="14" customWidth="1"/>
    <col min="5134" max="5134" width="16" style="14" bestFit="1" customWidth="1"/>
    <col min="5135" max="5376" width="9.140625" style="14"/>
    <col min="5377" max="5377" width="13.28515625" style="14" customWidth="1"/>
    <col min="5378" max="5378" width="14" style="14" bestFit="1" customWidth="1"/>
    <col min="5379" max="5386" width="13.85546875" style="14" bestFit="1" customWidth="1"/>
    <col min="5387" max="5388" width="14" style="14" bestFit="1" customWidth="1"/>
    <col min="5389" max="5389" width="13.5703125" style="14" customWidth="1"/>
    <col min="5390" max="5390" width="16" style="14" bestFit="1" customWidth="1"/>
    <col min="5391" max="5632" width="9.140625" style="14"/>
    <col min="5633" max="5633" width="13.28515625" style="14" customWidth="1"/>
    <col min="5634" max="5634" width="14" style="14" bestFit="1" customWidth="1"/>
    <col min="5635" max="5642" width="13.85546875" style="14" bestFit="1" customWidth="1"/>
    <col min="5643" max="5644" width="14" style="14" bestFit="1" customWidth="1"/>
    <col min="5645" max="5645" width="13.5703125" style="14" customWidth="1"/>
    <col min="5646" max="5646" width="16" style="14" bestFit="1" customWidth="1"/>
    <col min="5647" max="5888" width="9.140625" style="14"/>
    <col min="5889" max="5889" width="13.28515625" style="14" customWidth="1"/>
    <col min="5890" max="5890" width="14" style="14" bestFit="1" customWidth="1"/>
    <col min="5891" max="5898" width="13.85546875" style="14" bestFit="1" customWidth="1"/>
    <col min="5899" max="5900" width="14" style="14" bestFit="1" customWidth="1"/>
    <col min="5901" max="5901" width="13.5703125" style="14" customWidth="1"/>
    <col min="5902" max="5902" width="16" style="14" bestFit="1" customWidth="1"/>
    <col min="5903" max="6144" width="9.140625" style="14"/>
    <col min="6145" max="6145" width="13.28515625" style="14" customWidth="1"/>
    <col min="6146" max="6146" width="14" style="14" bestFit="1" customWidth="1"/>
    <col min="6147" max="6154" width="13.85546875" style="14" bestFit="1" customWidth="1"/>
    <col min="6155" max="6156" width="14" style="14" bestFit="1" customWidth="1"/>
    <col min="6157" max="6157" width="13.5703125" style="14" customWidth="1"/>
    <col min="6158" max="6158" width="16" style="14" bestFit="1" customWidth="1"/>
    <col min="6159" max="6400" width="9.140625" style="14"/>
    <col min="6401" max="6401" width="13.28515625" style="14" customWidth="1"/>
    <col min="6402" max="6402" width="14" style="14" bestFit="1" customWidth="1"/>
    <col min="6403" max="6410" width="13.85546875" style="14" bestFit="1" customWidth="1"/>
    <col min="6411" max="6412" width="14" style="14" bestFit="1" customWidth="1"/>
    <col min="6413" max="6413" width="13.5703125" style="14" customWidth="1"/>
    <col min="6414" max="6414" width="16" style="14" bestFit="1" customWidth="1"/>
    <col min="6415" max="6656" width="9.140625" style="14"/>
    <col min="6657" max="6657" width="13.28515625" style="14" customWidth="1"/>
    <col min="6658" max="6658" width="14" style="14" bestFit="1" customWidth="1"/>
    <col min="6659" max="6666" width="13.85546875" style="14" bestFit="1" customWidth="1"/>
    <col min="6667" max="6668" width="14" style="14" bestFit="1" customWidth="1"/>
    <col min="6669" max="6669" width="13.5703125" style="14" customWidth="1"/>
    <col min="6670" max="6670" width="16" style="14" bestFit="1" customWidth="1"/>
    <col min="6671" max="6912" width="9.140625" style="14"/>
    <col min="6913" max="6913" width="13.28515625" style="14" customWidth="1"/>
    <col min="6914" max="6914" width="14" style="14" bestFit="1" customWidth="1"/>
    <col min="6915" max="6922" width="13.85546875" style="14" bestFit="1" customWidth="1"/>
    <col min="6923" max="6924" width="14" style="14" bestFit="1" customWidth="1"/>
    <col min="6925" max="6925" width="13.5703125" style="14" customWidth="1"/>
    <col min="6926" max="6926" width="16" style="14" bestFit="1" customWidth="1"/>
    <col min="6927" max="7168" width="9.140625" style="14"/>
    <col min="7169" max="7169" width="13.28515625" style="14" customWidth="1"/>
    <col min="7170" max="7170" width="14" style="14" bestFit="1" customWidth="1"/>
    <col min="7171" max="7178" width="13.85546875" style="14" bestFit="1" customWidth="1"/>
    <col min="7179" max="7180" width="14" style="14" bestFit="1" customWidth="1"/>
    <col min="7181" max="7181" width="13.5703125" style="14" customWidth="1"/>
    <col min="7182" max="7182" width="16" style="14" bestFit="1" customWidth="1"/>
    <col min="7183" max="7424" width="9.140625" style="14"/>
    <col min="7425" max="7425" width="13.28515625" style="14" customWidth="1"/>
    <col min="7426" max="7426" width="14" style="14" bestFit="1" customWidth="1"/>
    <col min="7427" max="7434" width="13.85546875" style="14" bestFit="1" customWidth="1"/>
    <col min="7435" max="7436" width="14" style="14" bestFit="1" customWidth="1"/>
    <col min="7437" max="7437" width="13.5703125" style="14" customWidth="1"/>
    <col min="7438" max="7438" width="16" style="14" bestFit="1" customWidth="1"/>
    <col min="7439" max="7680" width="9.140625" style="14"/>
    <col min="7681" max="7681" width="13.28515625" style="14" customWidth="1"/>
    <col min="7682" max="7682" width="14" style="14" bestFit="1" customWidth="1"/>
    <col min="7683" max="7690" width="13.85546875" style="14" bestFit="1" customWidth="1"/>
    <col min="7691" max="7692" width="14" style="14" bestFit="1" customWidth="1"/>
    <col min="7693" max="7693" width="13.5703125" style="14" customWidth="1"/>
    <col min="7694" max="7694" width="16" style="14" bestFit="1" customWidth="1"/>
    <col min="7695" max="7936" width="9.140625" style="14"/>
    <col min="7937" max="7937" width="13.28515625" style="14" customWidth="1"/>
    <col min="7938" max="7938" width="14" style="14" bestFit="1" customWidth="1"/>
    <col min="7939" max="7946" width="13.85546875" style="14" bestFit="1" customWidth="1"/>
    <col min="7947" max="7948" width="14" style="14" bestFit="1" customWidth="1"/>
    <col min="7949" max="7949" width="13.5703125" style="14" customWidth="1"/>
    <col min="7950" max="7950" width="16" style="14" bestFit="1" customWidth="1"/>
    <col min="7951" max="8192" width="9.140625" style="14"/>
    <col min="8193" max="8193" width="13.28515625" style="14" customWidth="1"/>
    <col min="8194" max="8194" width="14" style="14" bestFit="1" customWidth="1"/>
    <col min="8195" max="8202" width="13.85546875" style="14" bestFit="1" customWidth="1"/>
    <col min="8203" max="8204" width="14" style="14" bestFit="1" customWidth="1"/>
    <col min="8205" max="8205" width="13.5703125" style="14" customWidth="1"/>
    <col min="8206" max="8206" width="16" style="14" bestFit="1" customWidth="1"/>
    <col min="8207" max="8448" width="9.140625" style="14"/>
    <col min="8449" max="8449" width="13.28515625" style="14" customWidth="1"/>
    <col min="8450" max="8450" width="14" style="14" bestFit="1" customWidth="1"/>
    <col min="8451" max="8458" width="13.85546875" style="14" bestFit="1" customWidth="1"/>
    <col min="8459" max="8460" width="14" style="14" bestFit="1" customWidth="1"/>
    <col min="8461" max="8461" width="13.5703125" style="14" customWidth="1"/>
    <col min="8462" max="8462" width="16" style="14" bestFit="1" customWidth="1"/>
    <col min="8463" max="8704" width="9.140625" style="14"/>
    <col min="8705" max="8705" width="13.28515625" style="14" customWidth="1"/>
    <col min="8706" max="8706" width="14" style="14" bestFit="1" customWidth="1"/>
    <col min="8707" max="8714" width="13.85546875" style="14" bestFit="1" customWidth="1"/>
    <col min="8715" max="8716" width="14" style="14" bestFit="1" customWidth="1"/>
    <col min="8717" max="8717" width="13.5703125" style="14" customWidth="1"/>
    <col min="8718" max="8718" width="16" style="14" bestFit="1" customWidth="1"/>
    <col min="8719" max="8960" width="9.140625" style="14"/>
    <col min="8961" max="8961" width="13.28515625" style="14" customWidth="1"/>
    <col min="8962" max="8962" width="14" style="14" bestFit="1" customWidth="1"/>
    <col min="8963" max="8970" width="13.85546875" style="14" bestFit="1" customWidth="1"/>
    <col min="8971" max="8972" width="14" style="14" bestFit="1" customWidth="1"/>
    <col min="8973" max="8973" width="13.5703125" style="14" customWidth="1"/>
    <col min="8974" max="8974" width="16" style="14" bestFit="1" customWidth="1"/>
    <col min="8975" max="9216" width="9.140625" style="14"/>
    <col min="9217" max="9217" width="13.28515625" style="14" customWidth="1"/>
    <col min="9218" max="9218" width="14" style="14" bestFit="1" customWidth="1"/>
    <col min="9219" max="9226" width="13.85546875" style="14" bestFit="1" customWidth="1"/>
    <col min="9227" max="9228" width="14" style="14" bestFit="1" customWidth="1"/>
    <col min="9229" max="9229" width="13.5703125" style="14" customWidth="1"/>
    <col min="9230" max="9230" width="16" style="14" bestFit="1" customWidth="1"/>
    <col min="9231" max="9472" width="9.140625" style="14"/>
    <col min="9473" max="9473" width="13.28515625" style="14" customWidth="1"/>
    <col min="9474" max="9474" width="14" style="14" bestFit="1" customWidth="1"/>
    <col min="9475" max="9482" width="13.85546875" style="14" bestFit="1" customWidth="1"/>
    <col min="9483" max="9484" width="14" style="14" bestFit="1" customWidth="1"/>
    <col min="9485" max="9485" width="13.5703125" style="14" customWidth="1"/>
    <col min="9486" max="9486" width="16" style="14" bestFit="1" customWidth="1"/>
    <col min="9487" max="9728" width="9.140625" style="14"/>
    <col min="9729" max="9729" width="13.28515625" style="14" customWidth="1"/>
    <col min="9730" max="9730" width="14" style="14" bestFit="1" customWidth="1"/>
    <col min="9731" max="9738" width="13.85546875" style="14" bestFit="1" customWidth="1"/>
    <col min="9739" max="9740" width="14" style="14" bestFit="1" customWidth="1"/>
    <col min="9741" max="9741" width="13.5703125" style="14" customWidth="1"/>
    <col min="9742" max="9742" width="16" style="14" bestFit="1" customWidth="1"/>
    <col min="9743" max="9984" width="9.140625" style="14"/>
    <col min="9985" max="9985" width="13.28515625" style="14" customWidth="1"/>
    <col min="9986" max="9986" width="14" style="14" bestFit="1" customWidth="1"/>
    <col min="9987" max="9994" width="13.85546875" style="14" bestFit="1" customWidth="1"/>
    <col min="9995" max="9996" width="14" style="14" bestFit="1" customWidth="1"/>
    <col min="9997" max="9997" width="13.5703125" style="14" customWidth="1"/>
    <col min="9998" max="9998" width="16" style="14" bestFit="1" customWidth="1"/>
    <col min="9999" max="10240" width="9.140625" style="14"/>
    <col min="10241" max="10241" width="13.28515625" style="14" customWidth="1"/>
    <col min="10242" max="10242" width="14" style="14" bestFit="1" customWidth="1"/>
    <col min="10243" max="10250" width="13.85546875" style="14" bestFit="1" customWidth="1"/>
    <col min="10251" max="10252" width="14" style="14" bestFit="1" customWidth="1"/>
    <col min="10253" max="10253" width="13.5703125" style="14" customWidth="1"/>
    <col min="10254" max="10254" width="16" style="14" bestFit="1" customWidth="1"/>
    <col min="10255" max="10496" width="9.140625" style="14"/>
    <col min="10497" max="10497" width="13.28515625" style="14" customWidth="1"/>
    <col min="10498" max="10498" width="14" style="14" bestFit="1" customWidth="1"/>
    <col min="10499" max="10506" width="13.85546875" style="14" bestFit="1" customWidth="1"/>
    <col min="10507" max="10508" width="14" style="14" bestFit="1" customWidth="1"/>
    <col min="10509" max="10509" width="13.5703125" style="14" customWidth="1"/>
    <col min="10510" max="10510" width="16" style="14" bestFit="1" customWidth="1"/>
    <col min="10511" max="10752" width="9.140625" style="14"/>
    <col min="10753" max="10753" width="13.28515625" style="14" customWidth="1"/>
    <col min="10754" max="10754" width="14" style="14" bestFit="1" customWidth="1"/>
    <col min="10755" max="10762" width="13.85546875" style="14" bestFit="1" customWidth="1"/>
    <col min="10763" max="10764" width="14" style="14" bestFit="1" customWidth="1"/>
    <col min="10765" max="10765" width="13.5703125" style="14" customWidth="1"/>
    <col min="10766" max="10766" width="16" style="14" bestFit="1" customWidth="1"/>
    <col min="10767" max="11008" width="9.140625" style="14"/>
    <col min="11009" max="11009" width="13.28515625" style="14" customWidth="1"/>
    <col min="11010" max="11010" width="14" style="14" bestFit="1" customWidth="1"/>
    <col min="11011" max="11018" width="13.85546875" style="14" bestFit="1" customWidth="1"/>
    <col min="11019" max="11020" width="14" style="14" bestFit="1" customWidth="1"/>
    <col min="11021" max="11021" width="13.5703125" style="14" customWidth="1"/>
    <col min="11022" max="11022" width="16" style="14" bestFit="1" customWidth="1"/>
    <col min="11023" max="11264" width="9.140625" style="14"/>
    <col min="11265" max="11265" width="13.28515625" style="14" customWidth="1"/>
    <col min="11266" max="11266" width="14" style="14" bestFit="1" customWidth="1"/>
    <col min="11267" max="11274" width="13.85546875" style="14" bestFit="1" customWidth="1"/>
    <col min="11275" max="11276" width="14" style="14" bestFit="1" customWidth="1"/>
    <col min="11277" max="11277" width="13.5703125" style="14" customWidth="1"/>
    <col min="11278" max="11278" width="16" style="14" bestFit="1" customWidth="1"/>
    <col min="11279" max="11520" width="9.140625" style="14"/>
    <col min="11521" max="11521" width="13.28515625" style="14" customWidth="1"/>
    <col min="11522" max="11522" width="14" style="14" bestFit="1" customWidth="1"/>
    <col min="11523" max="11530" width="13.85546875" style="14" bestFit="1" customWidth="1"/>
    <col min="11531" max="11532" width="14" style="14" bestFit="1" customWidth="1"/>
    <col min="11533" max="11533" width="13.5703125" style="14" customWidth="1"/>
    <col min="11534" max="11534" width="16" style="14" bestFit="1" customWidth="1"/>
    <col min="11535" max="11776" width="9.140625" style="14"/>
    <col min="11777" max="11777" width="13.28515625" style="14" customWidth="1"/>
    <col min="11778" max="11778" width="14" style="14" bestFit="1" customWidth="1"/>
    <col min="11779" max="11786" width="13.85546875" style="14" bestFit="1" customWidth="1"/>
    <col min="11787" max="11788" width="14" style="14" bestFit="1" customWidth="1"/>
    <col min="11789" max="11789" width="13.5703125" style="14" customWidth="1"/>
    <col min="11790" max="11790" width="16" style="14" bestFit="1" customWidth="1"/>
    <col min="11791" max="12032" width="9.140625" style="14"/>
    <col min="12033" max="12033" width="13.28515625" style="14" customWidth="1"/>
    <col min="12034" max="12034" width="14" style="14" bestFit="1" customWidth="1"/>
    <col min="12035" max="12042" width="13.85546875" style="14" bestFit="1" customWidth="1"/>
    <col min="12043" max="12044" width="14" style="14" bestFit="1" customWidth="1"/>
    <col min="12045" max="12045" width="13.5703125" style="14" customWidth="1"/>
    <col min="12046" max="12046" width="16" style="14" bestFit="1" customWidth="1"/>
    <col min="12047" max="12288" width="9.140625" style="14"/>
    <col min="12289" max="12289" width="13.28515625" style="14" customWidth="1"/>
    <col min="12290" max="12290" width="14" style="14" bestFit="1" customWidth="1"/>
    <col min="12291" max="12298" width="13.85546875" style="14" bestFit="1" customWidth="1"/>
    <col min="12299" max="12300" width="14" style="14" bestFit="1" customWidth="1"/>
    <col min="12301" max="12301" width="13.5703125" style="14" customWidth="1"/>
    <col min="12302" max="12302" width="16" style="14" bestFit="1" customWidth="1"/>
    <col min="12303" max="12544" width="9.140625" style="14"/>
    <col min="12545" max="12545" width="13.28515625" style="14" customWidth="1"/>
    <col min="12546" max="12546" width="14" style="14" bestFit="1" customWidth="1"/>
    <col min="12547" max="12554" width="13.85546875" style="14" bestFit="1" customWidth="1"/>
    <col min="12555" max="12556" width="14" style="14" bestFit="1" customWidth="1"/>
    <col min="12557" max="12557" width="13.5703125" style="14" customWidth="1"/>
    <col min="12558" max="12558" width="16" style="14" bestFit="1" customWidth="1"/>
    <col min="12559" max="12800" width="9.140625" style="14"/>
    <col min="12801" max="12801" width="13.28515625" style="14" customWidth="1"/>
    <col min="12802" max="12802" width="14" style="14" bestFit="1" customWidth="1"/>
    <col min="12803" max="12810" width="13.85546875" style="14" bestFit="1" customWidth="1"/>
    <col min="12811" max="12812" width="14" style="14" bestFit="1" customWidth="1"/>
    <col min="12813" max="12813" width="13.5703125" style="14" customWidth="1"/>
    <col min="12814" max="12814" width="16" style="14" bestFit="1" customWidth="1"/>
    <col min="12815" max="13056" width="9.140625" style="14"/>
    <col min="13057" max="13057" width="13.28515625" style="14" customWidth="1"/>
    <col min="13058" max="13058" width="14" style="14" bestFit="1" customWidth="1"/>
    <col min="13059" max="13066" width="13.85546875" style="14" bestFit="1" customWidth="1"/>
    <col min="13067" max="13068" width="14" style="14" bestFit="1" customWidth="1"/>
    <col min="13069" max="13069" width="13.5703125" style="14" customWidth="1"/>
    <col min="13070" max="13070" width="16" style="14" bestFit="1" customWidth="1"/>
    <col min="13071" max="13312" width="9.140625" style="14"/>
    <col min="13313" max="13313" width="13.28515625" style="14" customWidth="1"/>
    <col min="13314" max="13314" width="14" style="14" bestFit="1" customWidth="1"/>
    <col min="13315" max="13322" width="13.85546875" style="14" bestFit="1" customWidth="1"/>
    <col min="13323" max="13324" width="14" style="14" bestFit="1" customWidth="1"/>
    <col min="13325" max="13325" width="13.5703125" style="14" customWidth="1"/>
    <col min="13326" max="13326" width="16" style="14" bestFit="1" customWidth="1"/>
    <col min="13327" max="13568" width="9.140625" style="14"/>
    <col min="13569" max="13569" width="13.28515625" style="14" customWidth="1"/>
    <col min="13570" max="13570" width="14" style="14" bestFit="1" customWidth="1"/>
    <col min="13571" max="13578" width="13.85546875" style="14" bestFit="1" customWidth="1"/>
    <col min="13579" max="13580" width="14" style="14" bestFit="1" customWidth="1"/>
    <col min="13581" max="13581" width="13.5703125" style="14" customWidth="1"/>
    <col min="13582" max="13582" width="16" style="14" bestFit="1" customWidth="1"/>
    <col min="13583" max="13824" width="9.140625" style="14"/>
    <col min="13825" max="13825" width="13.28515625" style="14" customWidth="1"/>
    <col min="13826" max="13826" width="14" style="14" bestFit="1" customWidth="1"/>
    <col min="13827" max="13834" width="13.85546875" style="14" bestFit="1" customWidth="1"/>
    <col min="13835" max="13836" width="14" style="14" bestFit="1" customWidth="1"/>
    <col min="13837" max="13837" width="13.5703125" style="14" customWidth="1"/>
    <col min="13838" max="13838" width="16" style="14" bestFit="1" customWidth="1"/>
    <col min="13839" max="14080" width="9.140625" style="14"/>
    <col min="14081" max="14081" width="13.28515625" style="14" customWidth="1"/>
    <col min="14082" max="14082" width="14" style="14" bestFit="1" customWidth="1"/>
    <col min="14083" max="14090" width="13.85546875" style="14" bestFit="1" customWidth="1"/>
    <col min="14091" max="14092" width="14" style="14" bestFit="1" customWidth="1"/>
    <col min="14093" max="14093" width="13.5703125" style="14" customWidth="1"/>
    <col min="14094" max="14094" width="16" style="14" bestFit="1" customWidth="1"/>
    <col min="14095" max="14336" width="9.140625" style="14"/>
    <col min="14337" max="14337" width="13.28515625" style="14" customWidth="1"/>
    <col min="14338" max="14338" width="14" style="14" bestFit="1" customWidth="1"/>
    <col min="14339" max="14346" width="13.85546875" style="14" bestFit="1" customWidth="1"/>
    <col min="14347" max="14348" width="14" style="14" bestFit="1" customWidth="1"/>
    <col min="14349" max="14349" width="13.5703125" style="14" customWidth="1"/>
    <col min="14350" max="14350" width="16" style="14" bestFit="1" customWidth="1"/>
    <col min="14351" max="14592" width="9.140625" style="14"/>
    <col min="14593" max="14593" width="13.28515625" style="14" customWidth="1"/>
    <col min="14594" max="14594" width="14" style="14" bestFit="1" customWidth="1"/>
    <col min="14595" max="14602" width="13.85546875" style="14" bestFit="1" customWidth="1"/>
    <col min="14603" max="14604" width="14" style="14" bestFit="1" customWidth="1"/>
    <col min="14605" max="14605" width="13.5703125" style="14" customWidth="1"/>
    <col min="14606" max="14606" width="16" style="14" bestFit="1" customWidth="1"/>
    <col min="14607" max="14848" width="9.140625" style="14"/>
    <col min="14849" max="14849" width="13.28515625" style="14" customWidth="1"/>
    <col min="14850" max="14850" width="14" style="14" bestFit="1" customWidth="1"/>
    <col min="14851" max="14858" width="13.85546875" style="14" bestFit="1" customWidth="1"/>
    <col min="14859" max="14860" width="14" style="14" bestFit="1" customWidth="1"/>
    <col min="14861" max="14861" width="13.5703125" style="14" customWidth="1"/>
    <col min="14862" max="14862" width="16" style="14" bestFit="1" customWidth="1"/>
    <col min="14863" max="15104" width="9.140625" style="14"/>
    <col min="15105" max="15105" width="13.28515625" style="14" customWidth="1"/>
    <col min="15106" max="15106" width="14" style="14" bestFit="1" customWidth="1"/>
    <col min="15107" max="15114" width="13.85546875" style="14" bestFit="1" customWidth="1"/>
    <col min="15115" max="15116" width="14" style="14" bestFit="1" customWidth="1"/>
    <col min="15117" max="15117" width="13.5703125" style="14" customWidth="1"/>
    <col min="15118" max="15118" width="16" style="14" bestFit="1" customWidth="1"/>
    <col min="15119" max="15360" width="9.140625" style="14"/>
    <col min="15361" max="15361" width="13.28515625" style="14" customWidth="1"/>
    <col min="15362" max="15362" width="14" style="14" bestFit="1" customWidth="1"/>
    <col min="15363" max="15370" width="13.85546875" style="14" bestFit="1" customWidth="1"/>
    <col min="15371" max="15372" width="14" style="14" bestFit="1" customWidth="1"/>
    <col min="15373" max="15373" width="13.5703125" style="14" customWidth="1"/>
    <col min="15374" max="15374" width="16" style="14" bestFit="1" customWidth="1"/>
    <col min="15375" max="15616" width="9.140625" style="14"/>
    <col min="15617" max="15617" width="13.28515625" style="14" customWidth="1"/>
    <col min="15618" max="15618" width="14" style="14" bestFit="1" customWidth="1"/>
    <col min="15619" max="15626" width="13.85546875" style="14" bestFit="1" customWidth="1"/>
    <col min="15627" max="15628" width="14" style="14" bestFit="1" customWidth="1"/>
    <col min="15629" max="15629" width="13.5703125" style="14" customWidth="1"/>
    <col min="15630" max="15630" width="16" style="14" bestFit="1" customWidth="1"/>
    <col min="15631" max="15872" width="9.140625" style="14"/>
    <col min="15873" max="15873" width="13.28515625" style="14" customWidth="1"/>
    <col min="15874" max="15874" width="14" style="14" bestFit="1" customWidth="1"/>
    <col min="15875" max="15882" width="13.85546875" style="14" bestFit="1" customWidth="1"/>
    <col min="15883" max="15884" width="14" style="14" bestFit="1" customWidth="1"/>
    <col min="15885" max="15885" width="13.5703125" style="14" customWidth="1"/>
    <col min="15886" max="15886" width="16" style="14" bestFit="1" customWidth="1"/>
    <col min="15887" max="16128" width="9.140625" style="14"/>
    <col min="16129" max="16129" width="13.28515625" style="14" customWidth="1"/>
    <col min="16130" max="16130" width="14" style="14" bestFit="1" customWidth="1"/>
    <col min="16131" max="16138" width="13.85546875" style="14" bestFit="1" customWidth="1"/>
    <col min="16139" max="16140" width="14" style="14" bestFit="1" customWidth="1"/>
    <col min="16141" max="16141" width="13.5703125" style="14" customWidth="1"/>
    <col min="16142" max="16142" width="16" style="14" bestFit="1" customWidth="1"/>
    <col min="16143" max="16384" width="9.140625" style="14"/>
  </cols>
  <sheetData>
    <row r="2" spans="1:14" ht="20.25" x14ac:dyDescent="0.3">
      <c r="A2" s="13" t="s">
        <v>264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6" spans="1:14" x14ac:dyDescent="0.2">
      <c r="A6" s="14" t="s">
        <v>10</v>
      </c>
      <c r="B6" s="87">
        <v>666000.13</v>
      </c>
      <c r="C6" s="101">
        <v>656210.64</v>
      </c>
      <c r="D6" s="1">
        <v>664491.21</v>
      </c>
      <c r="E6" s="1">
        <v>651124.37</v>
      </c>
      <c r="F6" s="16">
        <v>635389.69999999995</v>
      </c>
      <c r="G6" s="16">
        <v>703394.34</v>
      </c>
      <c r="H6" s="123">
        <v>614733.86</v>
      </c>
      <c r="I6" s="16">
        <v>597978.06999999995</v>
      </c>
      <c r="J6" s="16">
        <v>727107.15</v>
      </c>
      <c r="K6" s="144">
        <v>696009.95</v>
      </c>
      <c r="L6" s="155">
        <v>713753.72</v>
      </c>
      <c r="M6" s="81">
        <v>643186.07999999996</v>
      </c>
      <c r="N6" s="16">
        <f>SUM(B6:M6)</f>
        <v>7969379.2200000007</v>
      </c>
    </row>
    <row r="7" spans="1:14" x14ac:dyDescent="0.2">
      <c r="A7" s="14" t="s">
        <v>11</v>
      </c>
      <c r="B7" s="87">
        <v>231333.13</v>
      </c>
      <c r="C7" s="101">
        <v>151760.49</v>
      </c>
      <c r="D7" s="1">
        <v>191859.11</v>
      </c>
      <c r="E7" s="1">
        <v>174891.74</v>
      </c>
      <c r="F7" s="1">
        <v>178523.38</v>
      </c>
      <c r="G7" s="1">
        <v>201317.84</v>
      </c>
      <c r="H7" s="123">
        <v>179196.29</v>
      </c>
      <c r="I7" s="1">
        <v>158138.09</v>
      </c>
      <c r="J7" s="1">
        <v>247510.02</v>
      </c>
      <c r="K7" s="144">
        <v>192582.32</v>
      </c>
      <c r="L7" s="155">
        <v>206500.89</v>
      </c>
      <c r="M7" s="81">
        <v>153643.76</v>
      </c>
      <c r="N7" s="16">
        <f t="shared" ref="N7:N22" si="0">SUM(B7:M7)</f>
        <v>2267257.0600000005</v>
      </c>
    </row>
    <row r="8" spans="1:14" x14ac:dyDescent="0.2">
      <c r="A8" s="14" t="s">
        <v>12</v>
      </c>
      <c r="B8" s="87">
        <v>23049227.300000001</v>
      </c>
      <c r="C8" s="101">
        <v>22519662.780000001</v>
      </c>
      <c r="D8" s="1">
        <v>23477106.739999998</v>
      </c>
      <c r="E8" s="1">
        <v>23851608.719999999</v>
      </c>
      <c r="F8" s="1">
        <v>23806436.079999998</v>
      </c>
      <c r="G8" s="1">
        <v>27117990.550000001</v>
      </c>
      <c r="H8" s="123">
        <v>21519320.010000002</v>
      </c>
      <c r="I8" s="1">
        <v>21733981.170000002</v>
      </c>
      <c r="J8" s="1">
        <v>26690612.879999999</v>
      </c>
      <c r="K8" s="144">
        <v>25324502.629999999</v>
      </c>
      <c r="L8" s="155">
        <v>25847389.27</v>
      </c>
      <c r="M8" s="81">
        <v>27913941.949999999</v>
      </c>
      <c r="N8" s="16">
        <f t="shared" si="0"/>
        <v>292851780.07999998</v>
      </c>
    </row>
    <row r="9" spans="1:14" x14ac:dyDescent="0.2">
      <c r="A9" s="14" t="s">
        <v>13</v>
      </c>
      <c r="B9" s="87">
        <v>439644.67</v>
      </c>
      <c r="C9" s="101">
        <v>423839.34</v>
      </c>
      <c r="D9" s="1">
        <v>396486.71</v>
      </c>
      <c r="E9" s="1">
        <v>405695.84</v>
      </c>
      <c r="F9" s="1">
        <v>399944.63</v>
      </c>
      <c r="G9" s="1">
        <v>496666.1</v>
      </c>
      <c r="H9" s="123">
        <v>417371.72</v>
      </c>
      <c r="I9" s="1">
        <v>379072.53</v>
      </c>
      <c r="J9" s="1">
        <v>462277.76</v>
      </c>
      <c r="K9" s="144">
        <v>431347.06</v>
      </c>
      <c r="L9" s="155">
        <v>452839.11</v>
      </c>
      <c r="M9" s="81">
        <v>413020.01</v>
      </c>
      <c r="N9" s="16">
        <f t="shared" si="0"/>
        <v>5118205.4799999995</v>
      </c>
    </row>
    <row r="10" spans="1:14" x14ac:dyDescent="0.2">
      <c r="A10" s="14" t="s">
        <v>14</v>
      </c>
      <c r="B10" s="87">
        <v>714371.59</v>
      </c>
      <c r="C10" s="101">
        <v>701041.12</v>
      </c>
      <c r="D10" s="1">
        <v>709428.3</v>
      </c>
      <c r="E10" s="1">
        <v>676469.51</v>
      </c>
      <c r="F10" s="1">
        <v>696797.81</v>
      </c>
      <c r="G10" s="1">
        <v>754911.38</v>
      </c>
      <c r="H10" s="123">
        <v>620749.91</v>
      </c>
      <c r="I10" s="1">
        <v>615580.16000000003</v>
      </c>
      <c r="J10" s="1">
        <v>782027.23</v>
      </c>
      <c r="K10" s="144">
        <v>722158.79</v>
      </c>
      <c r="L10" s="155">
        <v>748465.95</v>
      </c>
      <c r="M10" s="81">
        <v>715170.09</v>
      </c>
      <c r="N10" s="16">
        <f t="shared" si="0"/>
        <v>8457171.8399999999</v>
      </c>
    </row>
    <row r="11" spans="1:14" x14ac:dyDescent="0.2">
      <c r="A11" s="14" t="s">
        <v>15</v>
      </c>
      <c r="B11" s="87">
        <v>5187.1899999999996</v>
      </c>
      <c r="C11" s="101">
        <v>7143.87</v>
      </c>
      <c r="D11" s="1">
        <v>5694.21</v>
      </c>
      <c r="E11" s="1">
        <v>9606.99</v>
      </c>
      <c r="F11" s="1">
        <v>10311.44</v>
      </c>
      <c r="G11" s="1">
        <v>6264.32</v>
      </c>
      <c r="H11" s="123">
        <v>16212.42</v>
      </c>
      <c r="I11" s="1">
        <v>15165</v>
      </c>
      <c r="J11" s="1">
        <v>7735.42</v>
      </c>
      <c r="K11" s="144">
        <v>7760.81</v>
      </c>
      <c r="L11" s="155">
        <v>9224.94</v>
      </c>
      <c r="M11" s="81">
        <v>8712.32</v>
      </c>
      <c r="N11" s="16">
        <f t="shared" si="0"/>
        <v>109018.93</v>
      </c>
    </row>
    <row r="12" spans="1:14" x14ac:dyDescent="0.2">
      <c r="A12" s="14" t="s">
        <v>16</v>
      </c>
      <c r="B12" s="87">
        <v>95496.5</v>
      </c>
      <c r="C12" s="101">
        <v>74370.17</v>
      </c>
      <c r="D12" s="1">
        <v>91437.3</v>
      </c>
      <c r="E12" s="1">
        <v>92610.61</v>
      </c>
      <c r="F12" s="1">
        <v>108217.91</v>
      </c>
      <c r="G12" s="1">
        <v>124522.83</v>
      </c>
      <c r="H12" s="123">
        <v>103415.94</v>
      </c>
      <c r="I12" s="1">
        <v>90609.45</v>
      </c>
      <c r="J12" s="1">
        <v>119201.74</v>
      </c>
      <c r="K12" s="144">
        <v>104935.49</v>
      </c>
      <c r="L12" s="155">
        <v>125608.87</v>
      </c>
      <c r="M12" s="81">
        <v>105378.96</v>
      </c>
      <c r="N12" s="16">
        <f t="shared" si="0"/>
        <v>1235805.77</v>
      </c>
    </row>
    <row r="13" spans="1:14" x14ac:dyDescent="0.2">
      <c r="A13" s="14" t="s">
        <v>17</v>
      </c>
      <c r="B13" s="87">
        <v>256011.07</v>
      </c>
      <c r="C13" s="101">
        <v>250053.09</v>
      </c>
      <c r="D13" s="1">
        <v>250485.77</v>
      </c>
      <c r="E13" s="17">
        <v>249306.91</v>
      </c>
      <c r="F13" s="1">
        <v>236075.17</v>
      </c>
      <c r="G13" s="1">
        <v>230505.7</v>
      </c>
      <c r="H13" s="123">
        <v>347749.6</v>
      </c>
      <c r="I13" s="1">
        <v>227145.53</v>
      </c>
      <c r="J13" s="1">
        <v>291424.11</v>
      </c>
      <c r="K13" s="144">
        <v>257313.69</v>
      </c>
      <c r="L13" s="155">
        <v>272516.84999999998</v>
      </c>
      <c r="M13" s="81">
        <v>245487.44</v>
      </c>
      <c r="N13" s="16">
        <f t="shared" si="0"/>
        <v>3114074.93</v>
      </c>
    </row>
    <row r="14" spans="1:14" x14ac:dyDescent="0.2">
      <c r="A14" s="14" t="s">
        <v>18</v>
      </c>
      <c r="B14" s="87">
        <v>82875.570000000007</v>
      </c>
      <c r="C14" s="101">
        <v>99613.72</v>
      </c>
      <c r="D14" s="1">
        <v>90103.61</v>
      </c>
      <c r="E14" s="1">
        <v>84496.91</v>
      </c>
      <c r="F14" s="1">
        <v>92188.61</v>
      </c>
      <c r="G14" s="1">
        <v>117638.89</v>
      </c>
      <c r="H14" s="123">
        <v>137183.51999999999</v>
      </c>
      <c r="I14" s="1">
        <v>97654.61</v>
      </c>
      <c r="J14" s="1">
        <v>161421.48000000001</v>
      </c>
      <c r="K14" s="144">
        <v>109672.04</v>
      </c>
      <c r="L14" s="155">
        <v>142375.53</v>
      </c>
      <c r="M14" s="81">
        <v>158120.49</v>
      </c>
      <c r="N14" s="16">
        <f t="shared" si="0"/>
        <v>1373344.98</v>
      </c>
    </row>
    <row r="15" spans="1:14" x14ac:dyDescent="0.2">
      <c r="A15" s="14" t="s">
        <v>19</v>
      </c>
      <c r="B15" s="87">
        <v>21277.94</v>
      </c>
      <c r="C15" s="101">
        <v>24952.41</v>
      </c>
      <c r="D15" s="1">
        <v>22713.99</v>
      </c>
      <c r="E15" s="1">
        <v>20965.25</v>
      </c>
      <c r="F15" s="1">
        <v>21494.97</v>
      </c>
      <c r="G15" s="1">
        <v>23656.07</v>
      </c>
      <c r="H15" s="123">
        <v>18830.080000000002</v>
      </c>
      <c r="I15" s="1">
        <v>27174.83</v>
      </c>
      <c r="J15" s="1">
        <v>24112.27</v>
      </c>
      <c r="K15" s="144">
        <v>20928.77</v>
      </c>
      <c r="L15" s="155">
        <v>24849.71</v>
      </c>
      <c r="M15" s="81">
        <v>15882.71</v>
      </c>
      <c r="N15" s="16">
        <f t="shared" si="0"/>
        <v>266839</v>
      </c>
    </row>
    <row r="16" spans="1:14" x14ac:dyDescent="0.2">
      <c r="A16" s="14" t="s">
        <v>20</v>
      </c>
      <c r="B16" s="87">
        <v>354568.01</v>
      </c>
      <c r="C16" s="101">
        <v>347539.61</v>
      </c>
      <c r="D16" s="1">
        <v>369820.46</v>
      </c>
      <c r="E16" s="1">
        <v>364358.01</v>
      </c>
      <c r="F16" s="1">
        <v>362574.03</v>
      </c>
      <c r="G16" s="1">
        <v>420122.55</v>
      </c>
      <c r="H16" s="123">
        <v>356907.56</v>
      </c>
      <c r="I16" s="1">
        <v>340147.36</v>
      </c>
      <c r="J16" s="1">
        <v>441442.48</v>
      </c>
      <c r="K16" s="144">
        <v>375374.74</v>
      </c>
      <c r="L16" s="155">
        <v>398086.94</v>
      </c>
      <c r="M16" s="81">
        <v>323135.7</v>
      </c>
      <c r="N16" s="16">
        <f t="shared" si="0"/>
        <v>4454077.4499999993</v>
      </c>
    </row>
    <row r="17" spans="1:14" x14ac:dyDescent="0.2">
      <c r="A17" s="14" t="s">
        <v>21</v>
      </c>
      <c r="B17" s="87">
        <v>32746.33</v>
      </c>
      <c r="C17" s="101">
        <v>36727.440000000002</v>
      </c>
      <c r="D17" s="1">
        <v>30534.880000000001</v>
      </c>
      <c r="E17" s="1">
        <v>31319.88</v>
      </c>
      <c r="F17" s="1">
        <v>34722.53</v>
      </c>
      <c r="G17" s="1">
        <v>34067.379999999997</v>
      </c>
      <c r="H17" s="123">
        <v>30143.32</v>
      </c>
      <c r="I17" s="1">
        <v>26113.439999999999</v>
      </c>
      <c r="J17" s="1">
        <v>30244.14</v>
      </c>
      <c r="K17" s="144">
        <v>30040.57</v>
      </c>
      <c r="L17" s="155">
        <v>33309.050000000003</v>
      </c>
      <c r="M17" s="81">
        <v>19454.43</v>
      </c>
      <c r="N17" s="16">
        <f t="shared" si="0"/>
        <v>369423.39</v>
      </c>
    </row>
    <row r="18" spans="1:14" x14ac:dyDescent="0.2">
      <c r="A18" s="14" t="s">
        <v>22</v>
      </c>
      <c r="B18" s="87">
        <v>377479.56</v>
      </c>
      <c r="C18" s="101">
        <v>346795.57</v>
      </c>
      <c r="D18" s="1">
        <v>359805.13</v>
      </c>
      <c r="E18" s="1">
        <v>370761.45</v>
      </c>
      <c r="F18" s="1">
        <v>458710.26</v>
      </c>
      <c r="G18" s="1">
        <v>420572.98</v>
      </c>
      <c r="H18" s="123">
        <v>345601</v>
      </c>
      <c r="I18" s="1">
        <v>343332.9</v>
      </c>
      <c r="J18" s="1">
        <v>416970.06</v>
      </c>
      <c r="K18" s="144">
        <v>404899.42</v>
      </c>
      <c r="L18" s="155">
        <v>428313.62</v>
      </c>
      <c r="M18" s="81">
        <v>373786.05</v>
      </c>
      <c r="N18" s="16">
        <f t="shared" si="0"/>
        <v>4647028</v>
      </c>
    </row>
    <row r="19" spans="1:14" x14ac:dyDescent="0.2">
      <c r="A19" s="14" t="s">
        <v>23</v>
      </c>
      <c r="B19" s="87">
        <v>75039.600000000006</v>
      </c>
      <c r="C19" s="101">
        <v>70840.91</v>
      </c>
      <c r="D19" s="1">
        <v>55646.59</v>
      </c>
      <c r="E19" s="1">
        <v>58243.92</v>
      </c>
      <c r="F19" s="1">
        <v>61952.55</v>
      </c>
      <c r="G19" s="1">
        <v>79946.350000000006</v>
      </c>
      <c r="H19" s="123">
        <v>75253.13</v>
      </c>
      <c r="I19" s="1">
        <v>73103.399999999994</v>
      </c>
      <c r="J19" s="1">
        <v>67001.86</v>
      </c>
      <c r="K19" s="144">
        <v>79925</v>
      </c>
      <c r="L19" s="155">
        <v>71477.88</v>
      </c>
      <c r="M19" s="81">
        <v>71010.009999999995</v>
      </c>
      <c r="N19" s="16">
        <f t="shared" si="0"/>
        <v>839441.20000000007</v>
      </c>
    </row>
    <row r="20" spans="1:14" x14ac:dyDescent="0.2">
      <c r="A20" s="14" t="s">
        <v>24</v>
      </c>
      <c r="B20" s="87">
        <v>83672.38</v>
      </c>
      <c r="C20" s="101">
        <v>70525.69</v>
      </c>
      <c r="D20" s="1">
        <v>72166.59</v>
      </c>
      <c r="E20" s="1">
        <v>69282.509999999995</v>
      </c>
      <c r="F20" s="1">
        <v>62201.440000000002</v>
      </c>
      <c r="G20" s="1">
        <v>83479.97</v>
      </c>
      <c r="H20" s="123">
        <v>64453.93</v>
      </c>
      <c r="I20" s="1">
        <v>82106.13</v>
      </c>
      <c r="J20" s="1">
        <v>90233.39</v>
      </c>
      <c r="K20" s="144">
        <v>82464.039999999994</v>
      </c>
      <c r="L20" s="155">
        <v>89834.41</v>
      </c>
      <c r="M20" s="81">
        <v>96196.15</v>
      </c>
      <c r="N20" s="16">
        <f t="shared" si="0"/>
        <v>946616.63</v>
      </c>
    </row>
    <row r="21" spans="1:14" x14ac:dyDescent="0.2">
      <c r="A21" s="14" t="s">
        <v>25</v>
      </c>
      <c r="B21" s="87">
        <v>4675388.63</v>
      </c>
      <c r="C21" s="101">
        <v>4560372.75</v>
      </c>
      <c r="D21" s="1">
        <v>4727750.34</v>
      </c>
      <c r="E21" s="1">
        <v>4594372.21</v>
      </c>
      <c r="F21" s="1">
        <v>4485931.7300000004</v>
      </c>
      <c r="G21" s="1">
        <v>5298748.9800000004</v>
      </c>
      <c r="H21" s="123">
        <v>4296780.18</v>
      </c>
      <c r="I21" s="1">
        <v>4229662.33</v>
      </c>
      <c r="J21" s="1">
        <v>5094197.9400000004</v>
      </c>
      <c r="K21" s="144">
        <v>4796271</v>
      </c>
      <c r="L21" s="155">
        <v>4856134.91</v>
      </c>
      <c r="M21" s="81">
        <v>4338219.6399999997</v>
      </c>
      <c r="N21" s="16">
        <f t="shared" si="0"/>
        <v>55953830.640000001</v>
      </c>
    </row>
    <row r="22" spans="1:14" x14ac:dyDescent="0.2">
      <c r="A22" s="14" t="s">
        <v>26</v>
      </c>
      <c r="B22" s="92">
        <v>119394.33</v>
      </c>
      <c r="C22" s="102">
        <v>125617.49</v>
      </c>
      <c r="D22" s="1">
        <v>125875.85</v>
      </c>
      <c r="E22" s="1">
        <v>170695.67</v>
      </c>
      <c r="F22" s="1">
        <v>147202.28</v>
      </c>
      <c r="G22" s="1">
        <v>127433.31</v>
      </c>
      <c r="H22" s="124">
        <v>106316.52</v>
      </c>
      <c r="I22" s="1">
        <v>96021.440000000002</v>
      </c>
      <c r="J22" s="1">
        <v>122760.47</v>
      </c>
      <c r="K22" s="145">
        <v>117473.02</v>
      </c>
      <c r="L22" s="156">
        <v>131351.76999999999</v>
      </c>
      <c r="M22" s="82">
        <v>101520.71</v>
      </c>
      <c r="N22" s="16">
        <f t="shared" si="0"/>
        <v>1491662.86</v>
      </c>
    </row>
    <row r="23" spans="1:14" x14ac:dyDescent="0.2">
      <c r="B23" s="18"/>
      <c r="C23" s="1"/>
    </row>
    <row r="24" spans="1:14" x14ac:dyDescent="0.2">
      <c r="A24" s="14" t="s">
        <v>9</v>
      </c>
      <c r="B24" s="19">
        <f t="shared" ref="B24:M24" si="1">SUM(B6:B23)</f>
        <v>31279713.930000003</v>
      </c>
      <c r="C24" s="19">
        <f t="shared" si="1"/>
        <v>30467067.090000004</v>
      </c>
      <c r="D24" s="19">
        <f t="shared" si="1"/>
        <v>31641406.789999999</v>
      </c>
      <c r="E24" s="19">
        <f t="shared" si="1"/>
        <v>31875810.500000004</v>
      </c>
      <c r="F24" s="19">
        <f t="shared" si="1"/>
        <v>31798674.520000003</v>
      </c>
      <c r="G24" s="19">
        <f t="shared" si="1"/>
        <v>36241239.540000007</v>
      </c>
      <c r="H24" s="19">
        <f>SUM(H6:H23)</f>
        <v>29250218.989999998</v>
      </c>
      <c r="I24" s="19">
        <f t="shared" si="1"/>
        <v>29132986.440000001</v>
      </c>
      <c r="J24" s="19">
        <f t="shared" si="1"/>
        <v>35776280.399999999</v>
      </c>
      <c r="K24" s="19">
        <f t="shared" si="1"/>
        <v>33753659.339999996</v>
      </c>
      <c r="L24" s="19">
        <f t="shared" si="1"/>
        <v>34552033.420000009</v>
      </c>
      <c r="M24" s="19">
        <f t="shared" si="1"/>
        <v>35695866.5</v>
      </c>
      <c r="N24" s="19">
        <f>SUM(N6:N22)</f>
        <v>391464957.45999998</v>
      </c>
    </row>
    <row r="26" spans="1:14" x14ac:dyDescent="0.2">
      <c r="A26" s="20" t="s">
        <v>40</v>
      </c>
      <c r="B26" s="1">
        <v>559875.36</v>
      </c>
      <c r="C26" s="111">
        <v>545214.59</v>
      </c>
      <c r="D26" s="1">
        <v>566502.12</v>
      </c>
      <c r="E26" s="1">
        <v>570304.81000000006</v>
      </c>
      <c r="F26" s="1">
        <v>569153.81999999995</v>
      </c>
      <c r="G26" s="1">
        <v>648559.94999999995</v>
      </c>
      <c r="H26" s="1">
        <v>522890.13</v>
      </c>
      <c r="I26" s="1">
        <v>521562.8</v>
      </c>
      <c r="J26" s="1">
        <v>639236.18000000005</v>
      </c>
      <c r="K26" s="1">
        <v>604064.44999999995</v>
      </c>
      <c r="L26" s="1">
        <v>618297.85</v>
      </c>
      <c r="M26" s="1">
        <v>639062.06000000006</v>
      </c>
      <c r="N26" s="1">
        <f>SUM(B26:M26)</f>
        <v>7004724.1199999992</v>
      </c>
    </row>
    <row r="27" spans="1:14" x14ac:dyDescent="0.2">
      <c r="A27" s="20" t="s">
        <v>41</v>
      </c>
      <c r="B27" s="1">
        <v>153288.78</v>
      </c>
      <c r="C27" s="111">
        <v>142837.41</v>
      </c>
      <c r="D27" s="1">
        <v>163639.54</v>
      </c>
      <c r="E27" s="1">
        <v>142730.16</v>
      </c>
      <c r="F27" s="1">
        <v>155246.49</v>
      </c>
      <c r="G27" s="1">
        <v>170771.16</v>
      </c>
      <c r="H27" s="1">
        <v>106328.02</v>
      </c>
      <c r="I27" s="1">
        <v>149038.76</v>
      </c>
      <c r="J27" s="1">
        <v>112262.76</v>
      </c>
      <c r="K27" s="1">
        <v>160246.12</v>
      </c>
      <c r="L27" s="1">
        <v>160973.32</v>
      </c>
      <c r="M27" s="1">
        <v>182901.63</v>
      </c>
      <c r="N27" s="1">
        <f>SUM(B27:M27)</f>
        <v>1800264.1500000004</v>
      </c>
    </row>
    <row r="28" spans="1:14" ht="13.5" thickBot="1" x14ac:dyDescent="0.25">
      <c r="M28" s="21" t="s">
        <v>42</v>
      </c>
      <c r="N28" s="22">
        <f>N24+N26+N27</f>
        <v>400269945.72999996</v>
      </c>
    </row>
    <row r="29" spans="1:14" ht="13.5" thickTop="1" x14ac:dyDescent="0.2">
      <c r="C29" s="20"/>
    </row>
  </sheetData>
  <printOptions horizontalCentered="1"/>
  <pageMargins left="0" right="0" top="0.5" bottom="0.5" header="0.5" footer="0.5"/>
  <pageSetup paperSize="5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31"/>
  <sheetViews>
    <sheetView workbookViewId="0">
      <selection activeCell="N7" sqref="N7"/>
    </sheetView>
  </sheetViews>
  <sheetFormatPr defaultRowHeight="12.75" x14ac:dyDescent="0.2"/>
  <cols>
    <col min="1" max="1" width="13" style="14" customWidth="1"/>
    <col min="2" max="4" width="15" style="14" bestFit="1" customWidth="1"/>
    <col min="5" max="5" width="15.140625" style="14" bestFit="1" customWidth="1"/>
    <col min="6" max="10" width="15" style="14" bestFit="1" customWidth="1"/>
    <col min="11" max="11" width="14.7109375" style="14" customWidth="1"/>
    <col min="12" max="13" width="15" style="14" bestFit="1" customWidth="1"/>
    <col min="14" max="14" width="17.7109375" style="14" bestFit="1" customWidth="1"/>
    <col min="15" max="256" width="9.140625" style="14"/>
    <col min="257" max="257" width="13" style="14" customWidth="1"/>
    <col min="258" max="258" width="14" style="14" bestFit="1" customWidth="1"/>
    <col min="259" max="264" width="13.85546875" style="14" bestFit="1" customWidth="1"/>
    <col min="265" max="266" width="14" style="14" bestFit="1" customWidth="1"/>
    <col min="267" max="269" width="13.85546875" style="14" bestFit="1" customWidth="1"/>
    <col min="270" max="270" width="16" style="14" bestFit="1" customWidth="1"/>
    <col min="271" max="512" width="9.140625" style="14"/>
    <col min="513" max="513" width="13" style="14" customWidth="1"/>
    <col min="514" max="514" width="14" style="14" bestFit="1" customWidth="1"/>
    <col min="515" max="520" width="13.85546875" style="14" bestFit="1" customWidth="1"/>
    <col min="521" max="522" width="14" style="14" bestFit="1" customWidth="1"/>
    <col min="523" max="525" width="13.85546875" style="14" bestFit="1" customWidth="1"/>
    <col min="526" max="526" width="16" style="14" bestFit="1" customWidth="1"/>
    <col min="527" max="768" width="9.140625" style="14"/>
    <col min="769" max="769" width="13" style="14" customWidth="1"/>
    <col min="770" max="770" width="14" style="14" bestFit="1" customWidth="1"/>
    <col min="771" max="776" width="13.85546875" style="14" bestFit="1" customWidth="1"/>
    <col min="777" max="778" width="14" style="14" bestFit="1" customWidth="1"/>
    <col min="779" max="781" width="13.85546875" style="14" bestFit="1" customWidth="1"/>
    <col min="782" max="782" width="16" style="14" bestFit="1" customWidth="1"/>
    <col min="783" max="1024" width="9.140625" style="14"/>
    <col min="1025" max="1025" width="13" style="14" customWidth="1"/>
    <col min="1026" max="1026" width="14" style="14" bestFit="1" customWidth="1"/>
    <col min="1027" max="1032" width="13.85546875" style="14" bestFit="1" customWidth="1"/>
    <col min="1033" max="1034" width="14" style="14" bestFit="1" customWidth="1"/>
    <col min="1035" max="1037" width="13.85546875" style="14" bestFit="1" customWidth="1"/>
    <col min="1038" max="1038" width="16" style="14" bestFit="1" customWidth="1"/>
    <col min="1039" max="1280" width="9.140625" style="14"/>
    <col min="1281" max="1281" width="13" style="14" customWidth="1"/>
    <col min="1282" max="1282" width="14" style="14" bestFit="1" customWidth="1"/>
    <col min="1283" max="1288" width="13.85546875" style="14" bestFit="1" customWidth="1"/>
    <col min="1289" max="1290" width="14" style="14" bestFit="1" customWidth="1"/>
    <col min="1291" max="1293" width="13.85546875" style="14" bestFit="1" customWidth="1"/>
    <col min="1294" max="1294" width="16" style="14" bestFit="1" customWidth="1"/>
    <col min="1295" max="1536" width="9.140625" style="14"/>
    <col min="1537" max="1537" width="13" style="14" customWidth="1"/>
    <col min="1538" max="1538" width="14" style="14" bestFit="1" customWidth="1"/>
    <col min="1539" max="1544" width="13.85546875" style="14" bestFit="1" customWidth="1"/>
    <col min="1545" max="1546" width="14" style="14" bestFit="1" customWidth="1"/>
    <col min="1547" max="1549" width="13.85546875" style="14" bestFit="1" customWidth="1"/>
    <col min="1550" max="1550" width="16" style="14" bestFit="1" customWidth="1"/>
    <col min="1551" max="1792" width="9.140625" style="14"/>
    <col min="1793" max="1793" width="13" style="14" customWidth="1"/>
    <col min="1794" max="1794" width="14" style="14" bestFit="1" customWidth="1"/>
    <col min="1795" max="1800" width="13.85546875" style="14" bestFit="1" customWidth="1"/>
    <col min="1801" max="1802" width="14" style="14" bestFit="1" customWidth="1"/>
    <col min="1803" max="1805" width="13.85546875" style="14" bestFit="1" customWidth="1"/>
    <col min="1806" max="1806" width="16" style="14" bestFit="1" customWidth="1"/>
    <col min="1807" max="2048" width="9.140625" style="14"/>
    <col min="2049" max="2049" width="13" style="14" customWidth="1"/>
    <col min="2050" max="2050" width="14" style="14" bestFit="1" customWidth="1"/>
    <col min="2051" max="2056" width="13.85546875" style="14" bestFit="1" customWidth="1"/>
    <col min="2057" max="2058" width="14" style="14" bestFit="1" customWidth="1"/>
    <col min="2059" max="2061" width="13.85546875" style="14" bestFit="1" customWidth="1"/>
    <col min="2062" max="2062" width="16" style="14" bestFit="1" customWidth="1"/>
    <col min="2063" max="2304" width="9.140625" style="14"/>
    <col min="2305" max="2305" width="13" style="14" customWidth="1"/>
    <col min="2306" max="2306" width="14" style="14" bestFit="1" customWidth="1"/>
    <col min="2307" max="2312" width="13.85546875" style="14" bestFit="1" customWidth="1"/>
    <col min="2313" max="2314" width="14" style="14" bestFit="1" customWidth="1"/>
    <col min="2315" max="2317" width="13.85546875" style="14" bestFit="1" customWidth="1"/>
    <col min="2318" max="2318" width="16" style="14" bestFit="1" customWidth="1"/>
    <col min="2319" max="2560" width="9.140625" style="14"/>
    <col min="2561" max="2561" width="13" style="14" customWidth="1"/>
    <col min="2562" max="2562" width="14" style="14" bestFit="1" customWidth="1"/>
    <col min="2563" max="2568" width="13.85546875" style="14" bestFit="1" customWidth="1"/>
    <col min="2569" max="2570" width="14" style="14" bestFit="1" customWidth="1"/>
    <col min="2571" max="2573" width="13.85546875" style="14" bestFit="1" customWidth="1"/>
    <col min="2574" max="2574" width="16" style="14" bestFit="1" customWidth="1"/>
    <col min="2575" max="2816" width="9.140625" style="14"/>
    <col min="2817" max="2817" width="13" style="14" customWidth="1"/>
    <col min="2818" max="2818" width="14" style="14" bestFit="1" customWidth="1"/>
    <col min="2819" max="2824" width="13.85546875" style="14" bestFit="1" customWidth="1"/>
    <col min="2825" max="2826" width="14" style="14" bestFit="1" customWidth="1"/>
    <col min="2827" max="2829" width="13.85546875" style="14" bestFit="1" customWidth="1"/>
    <col min="2830" max="2830" width="16" style="14" bestFit="1" customWidth="1"/>
    <col min="2831" max="3072" width="9.140625" style="14"/>
    <col min="3073" max="3073" width="13" style="14" customWidth="1"/>
    <col min="3074" max="3074" width="14" style="14" bestFit="1" customWidth="1"/>
    <col min="3075" max="3080" width="13.85546875" style="14" bestFit="1" customWidth="1"/>
    <col min="3081" max="3082" width="14" style="14" bestFit="1" customWidth="1"/>
    <col min="3083" max="3085" width="13.85546875" style="14" bestFit="1" customWidth="1"/>
    <col min="3086" max="3086" width="16" style="14" bestFit="1" customWidth="1"/>
    <col min="3087" max="3328" width="9.140625" style="14"/>
    <col min="3329" max="3329" width="13" style="14" customWidth="1"/>
    <col min="3330" max="3330" width="14" style="14" bestFit="1" customWidth="1"/>
    <col min="3331" max="3336" width="13.85546875" style="14" bestFit="1" customWidth="1"/>
    <col min="3337" max="3338" width="14" style="14" bestFit="1" customWidth="1"/>
    <col min="3339" max="3341" width="13.85546875" style="14" bestFit="1" customWidth="1"/>
    <col min="3342" max="3342" width="16" style="14" bestFit="1" customWidth="1"/>
    <col min="3343" max="3584" width="9.140625" style="14"/>
    <col min="3585" max="3585" width="13" style="14" customWidth="1"/>
    <col min="3586" max="3586" width="14" style="14" bestFit="1" customWidth="1"/>
    <col min="3587" max="3592" width="13.85546875" style="14" bestFit="1" customWidth="1"/>
    <col min="3593" max="3594" width="14" style="14" bestFit="1" customWidth="1"/>
    <col min="3595" max="3597" width="13.85546875" style="14" bestFit="1" customWidth="1"/>
    <col min="3598" max="3598" width="16" style="14" bestFit="1" customWidth="1"/>
    <col min="3599" max="3840" width="9.140625" style="14"/>
    <col min="3841" max="3841" width="13" style="14" customWidth="1"/>
    <col min="3842" max="3842" width="14" style="14" bestFit="1" customWidth="1"/>
    <col min="3843" max="3848" width="13.85546875" style="14" bestFit="1" customWidth="1"/>
    <col min="3849" max="3850" width="14" style="14" bestFit="1" customWidth="1"/>
    <col min="3851" max="3853" width="13.85546875" style="14" bestFit="1" customWidth="1"/>
    <col min="3854" max="3854" width="16" style="14" bestFit="1" customWidth="1"/>
    <col min="3855" max="4096" width="9.140625" style="14"/>
    <col min="4097" max="4097" width="13" style="14" customWidth="1"/>
    <col min="4098" max="4098" width="14" style="14" bestFit="1" customWidth="1"/>
    <col min="4099" max="4104" width="13.85546875" style="14" bestFit="1" customWidth="1"/>
    <col min="4105" max="4106" width="14" style="14" bestFit="1" customWidth="1"/>
    <col min="4107" max="4109" width="13.85546875" style="14" bestFit="1" customWidth="1"/>
    <col min="4110" max="4110" width="16" style="14" bestFit="1" customWidth="1"/>
    <col min="4111" max="4352" width="9.140625" style="14"/>
    <col min="4353" max="4353" width="13" style="14" customWidth="1"/>
    <col min="4354" max="4354" width="14" style="14" bestFit="1" customWidth="1"/>
    <col min="4355" max="4360" width="13.85546875" style="14" bestFit="1" customWidth="1"/>
    <col min="4361" max="4362" width="14" style="14" bestFit="1" customWidth="1"/>
    <col min="4363" max="4365" width="13.85546875" style="14" bestFit="1" customWidth="1"/>
    <col min="4366" max="4366" width="16" style="14" bestFit="1" customWidth="1"/>
    <col min="4367" max="4608" width="9.140625" style="14"/>
    <col min="4609" max="4609" width="13" style="14" customWidth="1"/>
    <col min="4610" max="4610" width="14" style="14" bestFit="1" customWidth="1"/>
    <col min="4611" max="4616" width="13.85546875" style="14" bestFit="1" customWidth="1"/>
    <col min="4617" max="4618" width="14" style="14" bestFit="1" customWidth="1"/>
    <col min="4619" max="4621" width="13.85546875" style="14" bestFit="1" customWidth="1"/>
    <col min="4622" max="4622" width="16" style="14" bestFit="1" customWidth="1"/>
    <col min="4623" max="4864" width="9.140625" style="14"/>
    <col min="4865" max="4865" width="13" style="14" customWidth="1"/>
    <col min="4866" max="4866" width="14" style="14" bestFit="1" customWidth="1"/>
    <col min="4867" max="4872" width="13.85546875" style="14" bestFit="1" customWidth="1"/>
    <col min="4873" max="4874" width="14" style="14" bestFit="1" customWidth="1"/>
    <col min="4875" max="4877" width="13.85546875" style="14" bestFit="1" customWidth="1"/>
    <col min="4878" max="4878" width="16" style="14" bestFit="1" customWidth="1"/>
    <col min="4879" max="5120" width="9.140625" style="14"/>
    <col min="5121" max="5121" width="13" style="14" customWidth="1"/>
    <col min="5122" max="5122" width="14" style="14" bestFit="1" customWidth="1"/>
    <col min="5123" max="5128" width="13.85546875" style="14" bestFit="1" customWidth="1"/>
    <col min="5129" max="5130" width="14" style="14" bestFit="1" customWidth="1"/>
    <col min="5131" max="5133" width="13.85546875" style="14" bestFit="1" customWidth="1"/>
    <col min="5134" max="5134" width="16" style="14" bestFit="1" customWidth="1"/>
    <col min="5135" max="5376" width="9.140625" style="14"/>
    <col min="5377" max="5377" width="13" style="14" customWidth="1"/>
    <col min="5378" max="5378" width="14" style="14" bestFit="1" customWidth="1"/>
    <col min="5379" max="5384" width="13.85546875" style="14" bestFit="1" customWidth="1"/>
    <col min="5385" max="5386" width="14" style="14" bestFit="1" customWidth="1"/>
    <col min="5387" max="5389" width="13.85546875" style="14" bestFit="1" customWidth="1"/>
    <col min="5390" max="5390" width="16" style="14" bestFit="1" customWidth="1"/>
    <col min="5391" max="5632" width="9.140625" style="14"/>
    <col min="5633" max="5633" width="13" style="14" customWidth="1"/>
    <col min="5634" max="5634" width="14" style="14" bestFit="1" customWidth="1"/>
    <col min="5635" max="5640" width="13.85546875" style="14" bestFit="1" customWidth="1"/>
    <col min="5641" max="5642" width="14" style="14" bestFit="1" customWidth="1"/>
    <col min="5643" max="5645" width="13.85546875" style="14" bestFit="1" customWidth="1"/>
    <col min="5646" max="5646" width="16" style="14" bestFit="1" customWidth="1"/>
    <col min="5647" max="5888" width="9.140625" style="14"/>
    <col min="5889" max="5889" width="13" style="14" customWidth="1"/>
    <col min="5890" max="5890" width="14" style="14" bestFit="1" customWidth="1"/>
    <col min="5891" max="5896" width="13.85546875" style="14" bestFit="1" customWidth="1"/>
    <col min="5897" max="5898" width="14" style="14" bestFit="1" customWidth="1"/>
    <col min="5899" max="5901" width="13.85546875" style="14" bestFit="1" customWidth="1"/>
    <col min="5902" max="5902" width="16" style="14" bestFit="1" customWidth="1"/>
    <col min="5903" max="6144" width="9.140625" style="14"/>
    <col min="6145" max="6145" width="13" style="14" customWidth="1"/>
    <col min="6146" max="6146" width="14" style="14" bestFit="1" customWidth="1"/>
    <col min="6147" max="6152" width="13.85546875" style="14" bestFit="1" customWidth="1"/>
    <col min="6153" max="6154" width="14" style="14" bestFit="1" customWidth="1"/>
    <col min="6155" max="6157" width="13.85546875" style="14" bestFit="1" customWidth="1"/>
    <col min="6158" max="6158" width="16" style="14" bestFit="1" customWidth="1"/>
    <col min="6159" max="6400" width="9.140625" style="14"/>
    <col min="6401" max="6401" width="13" style="14" customWidth="1"/>
    <col min="6402" max="6402" width="14" style="14" bestFit="1" customWidth="1"/>
    <col min="6403" max="6408" width="13.85546875" style="14" bestFit="1" customWidth="1"/>
    <col min="6409" max="6410" width="14" style="14" bestFit="1" customWidth="1"/>
    <col min="6411" max="6413" width="13.85546875" style="14" bestFit="1" customWidth="1"/>
    <col min="6414" max="6414" width="16" style="14" bestFit="1" customWidth="1"/>
    <col min="6415" max="6656" width="9.140625" style="14"/>
    <col min="6657" max="6657" width="13" style="14" customWidth="1"/>
    <col min="6658" max="6658" width="14" style="14" bestFit="1" customWidth="1"/>
    <col min="6659" max="6664" width="13.85546875" style="14" bestFit="1" customWidth="1"/>
    <col min="6665" max="6666" width="14" style="14" bestFit="1" customWidth="1"/>
    <col min="6667" max="6669" width="13.85546875" style="14" bestFit="1" customWidth="1"/>
    <col min="6670" max="6670" width="16" style="14" bestFit="1" customWidth="1"/>
    <col min="6671" max="6912" width="9.140625" style="14"/>
    <col min="6913" max="6913" width="13" style="14" customWidth="1"/>
    <col min="6914" max="6914" width="14" style="14" bestFit="1" customWidth="1"/>
    <col min="6915" max="6920" width="13.85546875" style="14" bestFit="1" customWidth="1"/>
    <col min="6921" max="6922" width="14" style="14" bestFit="1" customWidth="1"/>
    <col min="6923" max="6925" width="13.85546875" style="14" bestFit="1" customWidth="1"/>
    <col min="6926" max="6926" width="16" style="14" bestFit="1" customWidth="1"/>
    <col min="6927" max="7168" width="9.140625" style="14"/>
    <col min="7169" max="7169" width="13" style="14" customWidth="1"/>
    <col min="7170" max="7170" width="14" style="14" bestFit="1" customWidth="1"/>
    <col min="7171" max="7176" width="13.85546875" style="14" bestFit="1" customWidth="1"/>
    <col min="7177" max="7178" width="14" style="14" bestFit="1" customWidth="1"/>
    <col min="7179" max="7181" width="13.85546875" style="14" bestFit="1" customWidth="1"/>
    <col min="7182" max="7182" width="16" style="14" bestFit="1" customWidth="1"/>
    <col min="7183" max="7424" width="9.140625" style="14"/>
    <col min="7425" max="7425" width="13" style="14" customWidth="1"/>
    <col min="7426" max="7426" width="14" style="14" bestFit="1" customWidth="1"/>
    <col min="7427" max="7432" width="13.85546875" style="14" bestFit="1" customWidth="1"/>
    <col min="7433" max="7434" width="14" style="14" bestFit="1" customWidth="1"/>
    <col min="7435" max="7437" width="13.85546875" style="14" bestFit="1" customWidth="1"/>
    <col min="7438" max="7438" width="16" style="14" bestFit="1" customWidth="1"/>
    <col min="7439" max="7680" width="9.140625" style="14"/>
    <col min="7681" max="7681" width="13" style="14" customWidth="1"/>
    <col min="7682" max="7682" width="14" style="14" bestFit="1" customWidth="1"/>
    <col min="7683" max="7688" width="13.85546875" style="14" bestFit="1" customWidth="1"/>
    <col min="7689" max="7690" width="14" style="14" bestFit="1" customWidth="1"/>
    <col min="7691" max="7693" width="13.85546875" style="14" bestFit="1" customWidth="1"/>
    <col min="7694" max="7694" width="16" style="14" bestFit="1" customWidth="1"/>
    <col min="7695" max="7936" width="9.140625" style="14"/>
    <col min="7937" max="7937" width="13" style="14" customWidth="1"/>
    <col min="7938" max="7938" width="14" style="14" bestFit="1" customWidth="1"/>
    <col min="7939" max="7944" width="13.85546875" style="14" bestFit="1" customWidth="1"/>
    <col min="7945" max="7946" width="14" style="14" bestFit="1" customWidth="1"/>
    <col min="7947" max="7949" width="13.85546875" style="14" bestFit="1" customWidth="1"/>
    <col min="7950" max="7950" width="16" style="14" bestFit="1" customWidth="1"/>
    <col min="7951" max="8192" width="9.140625" style="14"/>
    <col min="8193" max="8193" width="13" style="14" customWidth="1"/>
    <col min="8194" max="8194" width="14" style="14" bestFit="1" customWidth="1"/>
    <col min="8195" max="8200" width="13.85546875" style="14" bestFit="1" customWidth="1"/>
    <col min="8201" max="8202" width="14" style="14" bestFit="1" customWidth="1"/>
    <col min="8203" max="8205" width="13.85546875" style="14" bestFit="1" customWidth="1"/>
    <col min="8206" max="8206" width="16" style="14" bestFit="1" customWidth="1"/>
    <col min="8207" max="8448" width="9.140625" style="14"/>
    <col min="8449" max="8449" width="13" style="14" customWidth="1"/>
    <col min="8450" max="8450" width="14" style="14" bestFit="1" customWidth="1"/>
    <col min="8451" max="8456" width="13.85546875" style="14" bestFit="1" customWidth="1"/>
    <col min="8457" max="8458" width="14" style="14" bestFit="1" customWidth="1"/>
    <col min="8459" max="8461" width="13.85546875" style="14" bestFit="1" customWidth="1"/>
    <col min="8462" max="8462" width="16" style="14" bestFit="1" customWidth="1"/>
    <col min="8463" max="8704" width="9.140625" style="14"/>
    <col min="8705" max="8705" width="13" style="14" customWidth="1"/>
    <col min="8706" max="8706" width="14" style="14" bestFit="1" customWidth="1"/>
    <col min="8707" max="8712" width="13.85546875" style="14" bestFit="1" customWidth="1"/>
    <col min="8713" max="8714" width="14" style="14" bestFit="1" customWidth="1"/>
    <col min="8715" max="8717" width="13.85546875" style="14" bestFit="1" customWidth="1"/>
    <col min="8718" max="8718" width="16" style="14" bestFit="1" customWidth="1"/>
    <col min="8719" max="8960" width="9.140625" style="14"/>
    <col min="8961" max="8961" width="13" style="14" customWidth="1"/>
    <col min="8962" max="8962" width="14" style="14" bestFit="1" customWidth="1"/>
    <col min="8963" max="8968" width="13.85546875" style="14" bestFit="1" customWidth="1"/>
    <col min="8969" max="8970" width="14" style="14" bestFit="1" customWidth="1"/>
    <col min="8971" max="8973" width="13.85546875" style="14" bestFit="1" customWidth="1"/>
    <col min="8974" max="8974" width="16" style="14" bestFit="1" customWidth="1"/>
    <col min="8975" max="9216" width="9.140625" style="14"/>
    <col min="9217" max="9217" width="13" style="14" customWidth="1"/>
    <col min="9218" max="9218" width="14" style="14" bestFit="1" customWidth="1"/>
    <col min="9219" max="9224" width="13.85546875" style="14" bestFit="1" customWidth="1"/>
    <col min="9225" max="9226" width="14" style="14" bestFit="1" customWidth="1"/>
    <col min="9227" max="9229" width="13.85546875" style="14" bestFit="1" customWidth="1"/>
    <col min="9230" max="9230" width="16" style="14" bestFit="1" customWidth="1"/>
    <col min="9231" max="9472" width="9.140625" style="14"/>
    <col min="9473" max="9473" width="13" style="14" customWidth="1"/>
    <col min="9474" max="9474" width="14" style="14" bestFit="1" customWidth="1"/>
    <col min="9475" max="9480" width="13.85546875" style="14" bestFit="1" customWidth="1"/>
    <col min="9481" max="9482" width="14" style="14" bestFit="1" customWidth="1"/>
    <col min="9483" max="9485" width="13.85546875" style="14" bestFit="1" customWidth="1"/>
    <col min="9486" max="9486" width="16" style="14" bestFit="1" customWidth="1"/>
    <col min="9487" max="9728" width="9.140625" style="14"/>
    <col min="9729" max="9729" width="13" style="14" customWidth="1"/>
    <col min="9730" max="9730" width="14" style="14" bestFit="1" customWidth="1"/>
    <col min="9731" max="9736" width="13.85546875" style="14" bestFit="1" customWidth="1"/>
    <col min="9737" max="9738" width="14" style="14" bestFit="1" customWidth="1"/>
    <col min="9739" max="9741" width="13.85546875" style="14" bestFit="1" customWidth="1"/>
    <col min="9742" max="9742" width="16" style="14" bestFit="1" customWidth="1"/>
    <col min="9743" max="9984" width="9.140625" style="14"/>
    <col min="9985" max="9985" width="13" style="14" customWidth="1"/>
    <col min="9986" max="9986" width="14" style="14" bestFit="1" customWidth="1"/>
    <col min="9987" max="9992" width="13.85546875" style="14" bestFit="1" customWidth="1"/>
    <col min="9993" max="9994" width="14" style="14" bestFit="1" customWidth="1"/>
    <col min="9995" max="9997" width="13.85546875" style="14" bestFit="1" customWidth="1"/>
    <col min="9998" max="9998" width="16" style="14" bestFit="1" customWidth="1"/>
    <col min="9999" max="10240" width="9.140625" style="14"/>
    <col min="10241" max="10241" width="13" style="14" customWidth="1"/>
    <col min="10242" max="10242" width="14" style="14" bestFit="1" customWidth="1"/>
    <col min="10243" max="10248" width="13.85546875" style="14" bestFit="1" customWidth="1"/>
    <col min="10249" max="10250" width="14" style="14" bestFit="1" customWidth="1"/>
    <col min="10251" max="10253" width="13.85546875" style="14" bestFit="1" customWidth="1"/>
    <col min="10254" max="10254" width="16" style="14" bestFit="1" customWidth="1"/>
    <col min="10255" max="10496" width="9.140625" style="14"/>
    <col min="10497" max="10497" width="13" style="14" customWidth="1"/>
    <col min="10498" max="10498" width="14" style="14" bestFit="1" customWidth="1"/>
    <col min="10499" max="10504" width="13.85546875" style="14" bestFit="1" customWidth="1"/>
    <col min="10505" max="10506" width="14" style="14" bestFit="1" customWidth="1"/>
    <col min="10507" max="10509" width="13.85546875" style="14" bestFit="1" customWidth="1"/>
    <col min="10510" max="10510" width="16" style="14" bestFit="1" customWidth="1"/>
    <col min="10511" max="10752" width="9.140625" style="14"/>
    <col min="10753" max="10753" width="13" style="14" customWidth="1"/>
    <col min="10754" max="10754" width="14" style="14" bestFit="1" customWidth="1"/>
    <col min="10755" max="10760" width="13.85546875" style="14" bestFit="1" customWidth="1"/>
    <col min="10761" max="10762" width="14" style="14" bestFit="1" customWidth="1"/>
    <col min="10763" max="10765" width="13.85546875" style="14" bestFit="1" customWidth="1"/>
    <col min="10766" max="10766" width="16" style="14" bestFit="1" customWidth="1"/>
    <col min="10767" max="11008" width="9.140625" style="14"/>
    <col min="11009" max="11009" width="13" style="14" customWidth="1"/>
    <col min="11010" max="11010" width="14" style="14" bestFit="1" customWidth="1"/>
    <col min="11011" max="11016" width="13.85546875" style="14" bestFit="1" customWidth="1"/>
    <col min="11017" max="11018" width="14" style="14" bestFit="1" customWidth="1"/>
    <col min="11019" max="11021" width="13.85546875" style="14" bestFit="1" customWidth="1"/>
    <col min="11022" max="11022" width="16" style="14" bestFit="1" customWidth="1"/>
    <col min="11023" max="11264" width="9.140625" style="14"/>
    <col min="11265" max="11265" width="13" style="14" customWidth="1"/>
    <col min="11266" max="11266" width="14" style="14" bestFit="1" customWidth="1"/>
    <col min="11267" max="11272" width="13.85546875" style="14" bestFit="1" customWidth="1"/>
    <col min="11273" max="11274" width="14" style="14" bestFit="1" customWidth="1"/>
    <col min="11275" max="11277" width="13.85546875" style="14" bestFit="1" customWidth="1"/>
    <col min="11278" max="11278" width="16" style="14" bestFit="1" customWidth="1"/>
    <col min="11279" max="11520" width="9.140625" style="14"/>
    <col min="11521" max="11521" width="13" style="14" customWidth="1"/>
    <col min="11522" max="11522" width="14" style="14" bestFit="1" customWidth="1"/>
    <col min="11523" max="11528" width="13.85546875" style="14" bestFit="1" customWidth="1"/>
    <col min="11529" max="11530" width="14" style="14" bestFit="1" customWidth="1"/>
    <col min="11531" max="11533" width="13.85546875" style="14" bestFit="1" customWidth="1"/>
    <col min="11534" max="11534" width="16" style="14" bestFit="1" customWidth="1"/>
    <col min="11535" max="11776" width="9.140625" style="14"/>
    <col min="11777" max="11777" width="13" style="14" customWidth="1"/>
    <col min="11778" max="11778" width="14" style="14" bestFit="1" customWidth="1"/>
    <col min="11779" max="11784" width="13.85546875" style="14" bestFit="1" customWidth="1"/>
    <col min="11785" max="11786" width="14" style="14" bestFit="1" customWidth="1"/>
    <col min="11787" max="11789" width="13.85546875" style="14" bestFit="1" customWidth="1"/>
    <col min="11790" max="11790" width="16" style="14" bestFit="1" customWidth="1"/>
    <col min="11791" max="12032" width="9.140625" style="14"/>
    <col min="12033" max="12033" width="13" style="14" customWidth="1"/>
    <col min="12034" max="12034" width="14" style="14" bestFit="1" customWidth="1"/>
    <col min="12035" max="12040" width="13.85546875" style="14" bestFit="1" customWidth="1"/>
    <col min="12041" max="12042" width="14" style="14" bestFit="1" customWidth="1"/>
    <col min="12043" max="12045" width="13.85546875" style="14" bestFit="1" customWidth="1"/>
    <col min="12046" max="12046" width="16" style="14" bestFit="1" customWidth="1"/>
    <col min="12047" max="12288" width="9.140625" style="14"/>
    <col min="12289" max="12289" width="13" style="14" customWidth="1"/>
    <col min="12290" max="12290" width="14" style="14" bestFit="1" customWidth="1"/>
    <col min="12291" max="12296" width="13.85546875" style="14" bestFit="1" customWidth="1"/>
    <col min="12297" max="12298" width="14" style="14" bestFit="1" customWidth="1"/>
    <col min="12299" max="12301" width="13.85546875" style="14" bestFit="1" customWidth="1"/>
    <col min="12302" max="12302" width="16" style="14" bestFit="1" customWidth="1"/>
    <col min="12303" max="12544" width="9.140625" style="14"/>
    <col min="12545" max="12545" width="13" style="14" customWidth="1"/>
    <col min="12546" max="12546" width="14" style="14" bestFit="1" customWidth="1"/>
    <col min="12547" max="12552" width="13.85546875" style="14" bestFit="1" customWidth="1"/>
    <col min="12553" max="12554" width="14" style="14" bestFit="1" customWidth="1"/>
    <col min="12555" max="12557" width="13.85546875" style="14" bestFit="1" customWidth="1"/>
    <col min="12558" max="12558" width="16" style="14" bestFit="1" customWidth="1"/>
    <col min="12559" max="12800" width="9.140625" style="14"/>
    <col min="12801" max="12801" width="13" style="14" customWidth="1"/>
    <col min="12802" max="12802" width="14" style="14" bestFit="1" customWidth="1"/>
    <col min="12803" max="12808" width="13.85546875" style="14" bestFit="1" customWidth="1"/>
    <col min="12809" max="12810" width="14" style="14" bestFit="1" customWidth="1"/>
    <col min="12811" max="12813" width="13.85546875" style="14" bestFit="1" customWidth="1"/>
    <col min="12814" max="12814" width="16" style="14" bestFit="1" customWidth="1"/>
    <col min="12815" max="13056" width="9.140625" style="14"/>
    <col min="13057" max="13057" width="13" style="14" customWidth="1"/>
    <col min="13058" max="13058" width="14" style="14" bestFit="1" customWidth="1"/>
    <col min="13059" max="13064" width="13.85546875" style="14" bestFit="1" customWidth="1"/>
    <col min="13065" max="13066" width="14" style="14" bestFit="1" customWidth="1"/>
    <col min="13067" max="13069" width="13.85546875" style="14" bestFit="1" customWidth="1"/>
    <col min="13070" max="13070" width="16" style="14" bestFit="1" customWidth="1"/>
    <col min="13071" max="13312" width="9.140625" style="14"/>
    <col min="13313" max="13313" width="13" style="14" customWidth="1"/>
    <col min="13314" max="13314" width="14" style="14" bestFit="1" customWidth="1"/>
    <col min="13315" max="13320" width="13.85546875" style="14" bestFit="1" customWidth="1"/>
    <col min="13321" max="13322" width="14" style="14" bestFit="1" customWidth="1"/>
    <col min="13323" max="13325" width="13.85546875" style="14" bestFit="1" customWidth="1"/>
    <col min="13326" max="13326" width="16" style="14" bestFit="1" customWidth="1"/>
    <col min="13327" max="13568" width="9.140625" style="14"/>
    <col min="13569" max="13569" width="13" style="14" customWidth="1"/>
    <col min="13570" max="13570" width="14" style="14" bestFit="1" customWidth="1"/>
    <col min="13571" max="13576" width="13.85546875" style="14" bestFit="1" customWidth="1"/>
    <col min="13577" max="13578" width="14" style="14" bestFit="1" customWidth="1"/>
    <col min="13579" max="13581" width="13.85546875" style="14" bestFit="1" customWidth="1"/>
    <col min="13582" max="13582" width="16" style="14" bestFit="1" customWidth="1"/>
    <col min="13583" max="13824" width="9.140625" style="14"/>
    <col min="13825" max="13825" width="13" style="14" customWidth="1"/>
    <col min="13826" max="13826" width="14" style="14" bestFit="1" customWidth="1"/>
    <col min="13827" max="13832" width="13.85546875" style="14" bestFit="1" customWidth="1"/>
    <col min="13833" max="13834" width="14" style="14" bestFit="1" customWidth="1"/>
    <col min="13835" max="13837" width="13.85546875" style="14" bestFit="1" customWidth="1"/>
    <col min="13838" max="13838" width="16" style="14" bestFit="1" customWidth="1"/>
    <col min="13839" max="14080" width="9.140625" style="14"/>
    <col min="14081" max="14081" width="13" style="14" customWidth="1"/>
    <col min="14082" max="14082" width="14" style="14" bestFit="1" customWidth="1"/>
    <col min="14083" max="14088" width="13.85546875" style="14" bestFit="1" customWidth="1"/>
    <col min="14089" max="14090" width="14" style="14" bestFit="1" customWidth="1"/>
    <col min="14091" max="14093" width="13.85546875" style="14" bestFit="1" customWidth="1"/>
    <col min="14094" max="14094" width="16" style="14" bestFit="1" customWidth="1"/>
    <col min="14095" max="14336" width="9.140625" style="14"/>
    <col min="14337" max="14337" width="13" style="14" customWidth="1"/>
    <col min="14338" max="14338" width="14" style="14" bestFit="1" customWidth="1"/>
    <col min="14339" max="14344" width="13.85546875" style="14" bestFit="1" customWidth="1"/>
    <col min="14345" max="14346" width="14" style="14" bestFit="1" customWidth="1"/>
    <col min="14347" max="14349" width="13.85546875" style="14" bestFit="1" customWidth="1"/>
    <col min="14350" max="14350" width="16" style="14" bestFit="1" customWidth="1"/>
    <col min="14351" max="14592" width="9.140625" style="14"/>
    <col min="14593" max="14593" width="13" style="14" customWidth="1"/>
    <col min="14594" max="14594" width="14" style="14" bestFit="1" customWidth="1"/>
    <col min="14595" max="14600" width="13.85546875" style="14" bestFit="1" customWidth="1"/>
    <col min="14601" max="14602" width="14" style="14" bestFit="1" customWidth="1"/>
    <col min="14603" max="14605" width="13.85546875" style="14" bestFit="1" customWidth="1"/>
    <col min="14606" max="14606" width="16" style="14" bestFit="1" customWidth="1"/>
    <col min="14607" max="14848" width="9.140625" style="14"/>
    <col min="14849" max="14849" width="13" style="14" customWidth="1"/>
    <col min="14850" max="14850" width="14" style="14" bestFit="1" customWidth="1"/>
    <col min="14851" max="14856" width="13.85546875" style="14" bestFit="1" customWidth="1"/>
    <col min="14857" max="14858" width="14" style="14" bestFit="1" customWidth="1"/>
    <col min="14859" max="14861" width="13.85546875" style="14" bestFit="1" customWidth="1"/>
    <col min="14862" max="14862" width="16" style="14" bestFit="1" customWidth="1"/>
    <col min="14863" max="15104" width="9.140625" style="14"/>
    <col min="15105" max="15105" width="13" style="14" customWidth="1"/>
    <col min="15106" max="15106" width="14" style="14" bestFit="1" customWidth="1"/>
    <col min="15107" max="15112" width="13.85546875" style="14" bestFit="1" customWidth="1"/>
    <col min="15113" max="15114" width="14" style="14" bestFit="1" customWidth="1"/>
    <col min="15115" max="15117" width="13.85546875" style="14" bestFit="1" customWidth="1"/>
    <col min="15118" max="15118" width="16" style="14" bestFit="1" customWidth="1"/>
    <col min="15119" max="15360" width="9.140625" style="14"/>
    <col min="15361" max="15361" width="13" style="14" customWidth="1"/>
    <col min="15362" max="15362" width="14" style="14" bestFit="1" customWidth="1"/>
    <col min="15363" max="15368" width="13.85546875" style="14" bestFit="1" customWidth="1"/>
    <col min="15369" max="15370" width="14" style="14" bestFit="1" customWidth="1"/>
    <col min="15371" max="15373" width="13.85546875" style="14" bestFit="1" customWidth="1"/>
    <col min="15374" max="15374" width="16" style="14" bestFit="1" customWidth="1"/>
    <col min="15375" max="15616" width="9.140625" style="14"/>
    <col min="15617" max="15617" width="13" style="14" customWidth="1"/>
    <col min="15618" max="15618" width="14" style="14" bestFit="1" customWidth="1"/>
    <col min="15619" max="15624" width="13.85546875" style="14" bestFit="1" customWidth="1"/>
    <col min="15625" max="15626" width="14" style="14" bestFit="1" customWidth="1"/>
    <col min="15627" max="15629" width="13.85546875" style="14" bestFit="1" customWidth="1"/>
    <col min="15630" max="15630" width="16" style="14" bestFit="1" customWidth="1"/>
    <col min="15631" max="15872" width="9.140625" style="14"/>
    <col min="15873" max="15873" width="13" style="14" customWidth="1"/>
    <col min="15874" max="15874" width="14" style="14" bestFit="1" customWidth="1"/>
    <col min="15875" max="15880" width="13.85546875" style="14" bestFit="1" customWidth="1"/>
    <col min="15881" max="15882" width="14" style="14" bestFit="1" customWidth="1"/>
    <col min="15883" max="15885" width="13.85546875" style="14" bestFit="1" customWidth="1"/>
    <col min="15886" max="15886" width="16" style="14" bestFit="1" customWidth="1"/>
    <col min="15887" max="16128" width="9.140625" style="14"/>
    <col min="16129" max="16129" width="13" style="14" customWidth="1"/>
    <col min="16130" max="16130" width="14" style="14" bestFit="1" customWidth="1"/>
    <col min="16131" max="16136" width="13.85546875" style="14" bestFit="1" customWidth="1"/>
    <col min="16137" max="16138" width="14" style="14" bestFit="1" customWidth="1"/>
    <col min="16139" max="16141" width="13.85546875" style="14" bestFit="1" customWidth="1"/>
    <col min="16142" max="16142" width="16" style="14" bestFit="1" customWidth="1"/>
    <col min="16143" max="16384" width="9.140625" style="14"/>
  </cols>
  <sheetData>
    <row r="2" spans="1:14" ht="20.25" x14ac:dyDescent="0.3">
      <c r="A2" s="13" t="s">
        <v>265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5" spans="1:14" x14ac:dyDescent="0.2">
      <c r="B5" s="16"/>
      <c r="C5" s="16"/>
      <c r="D5" s="16"/>
    </row>
    <row r="6" spans="1:14" x14ac:dyDescent="0.2">
      <c r="A6" s="14" t="s">
        <v>10</v>
      </c>
      <c r="B6" s="88">
        <v>2405837.96</v>
      </c>
      <c r="C6" s="103">
        <v>2379749.2400000002</v>
      </c>
      <c r="D6" s="1">
        <v>2401562.94</v>
      </c>
      <c r="E6" s="16">
        <v>2343209.19</v>
      </c>
      <c r="F6" s="16">
        <v>2279349.77</v>
      </c>
      <c r="G6" s="16">
        <v>2524712.89</v>
      </c>
      <c r="H6" s="125">
        <v>2234721.79</v>
      </c>
      <c r="I6" s="16">
        <v>2149510.54</v>
      </c>
      <c r="J6" s="1">
        <v>2629812.54</v>
      </c>
      <c r="K6" s="146">
        <v>2508487.84</v>
      </c>
      <c r="L6" s="157">
        <v>2587005.0099999998</v>
      </c>
      <c r="M6" s="79">
        <v>2747625.83</v>
      </c>
      <c r="N6" s="16">
        <f>SUM(B6:M6)</f>
        <v>29191585.539999999</v>
      </c>
    </row>
    <row r="7" spans="1:14" x14ac:dyDescent="0.2">
      <c r="A7" s="14" t="s">
        <v>11</v>
      </c>
      <c r="B7" s="88">
        <v>784279.35</v>
      </c>
      <c r="C7" s="103">
        <v>467465.26</v>
      </c>
      <c r="D7" s="1">
        <v>622158.82999999996</v>
      </c>
      <c r="E7" s="16">
        <v>543291.67000000004</v>
      </c>
      <c r="F7" s="16">
        <v>565624.42000000004</v>
      </c>
      <c r="G7" s="16">
        <v>609357.97</v>
      </c>
      <c r="H7" s="125">
        <v>581412.94999999995</v>
      </c>
      <c r="I7" s="16">
        <v>492428.94</v>
      </c>
      <c r="J7" s="1">
        <v>770822.13</v>
      </c>
      <c r="K7" s="146">
        <v>617443.03</v>
      </c>
      <c r="L7" s="157">
        <v>659576.92000000004</v>
      </c>
      <c r="M7" s="79">
        <v>648393.14</v>
      </c>
      <c r="N7" s="16">
        <f t="shared" ref="N7:N22" si="0">SUM(B7:M7)</f>
        <v>7362254.6100000003</v>
      </c>
    </row>
    <row r="8" spans="1:14" x14ac:dyDescent="0.2">
      <c r="A8" s="14" t="s">
        <v>12</v>
      </c>
      <c r="B8" s="88">
        <v>81030239.737407833</v>
      </c>
      <c r="C8" s="103">
        <v>79248977.64740786</v>
      </c>
      <c r="D8" s="1">
        <v>82500721.217407882</v>
      </c>
      <c r="E8" s="16">
        <v>84109634.477407858</v>
      </c>
      <c r="F8" s="16">
        <v>83905009.507407874</v>
      </c>
      <c r="G8" s="16">
        <v>95999714.347407877</v>
      </c>
      <c r="H8" s="125">
        <v>75752562.717407867</v>
      </c>
      <c r="I8" s="16">
        <v>76401696.527407885</v>
      </c>
      <c r="J8" s="1">
        <v>94288806.52740784</v>
      </c>
      <c r="K8" s="146">
        <v>89568169.299999997</v>
      </c>
      <c r="L8" s="157">
        <v>91381073.417407855</v>
      </c>
      <c r="M8" s="79">
        <v>93148488.307407826</v>
      </c>
      <c r="N8" s="16">
        <f t="shared" si="0"/>
        <v>1027335093.7314866</v>
      </c>
    </row>
    <row r="9" spans="1:14" x14ac:dyDescent="0.2">
      <c r="A9" s="14" t="s">
        <v>13</v>
      </c>
      <c r="B9" s="88">
        <v>1294137.5084476273</v>
      </c>
      <c r="C9" s="103">
        <v>1294137.5084476273</v>
      </c>
      <c r="D9" s="1">
        <v>1294137.5084476273</v>
      </c>
      <c r="E9" s="16">
        <v>1294137.5084476273</v>
      </c>
      <c r="F9" s="16">
        <v>1294137.5084476273</v>
      </c>
      <c r="G9" s="16">
        <v>1294137.5084476273</v>
      </c>
      <c r="H9" s="125">
        <v>1294137.5084476273</v>
      </c>
      <c r="I9" s="16">
        <v>1294137.5084476273</v>
      </c>
      <c r="J9" s="1">
        <v>1294137.5084476273</v>
      </c>
      <c r="K9" s="146">
        <v>1294137.5084476273</v>
      </c>
      <c r="L9" s="157">
        <v>1294137.5084476273</v>
      </c>
      <c r="M9" s="79">
        <v>1294137.5084476273</v>
      </c>
      <c r="N9" s="16">
        <f t="shared" si="0"/>
        <v>15529650.101371525</v>
      </c>
    </row>
    <row r="10" spans="1:14" x14ac:dyDescent="0.2">
      <c r="A10" s="14" t="s">
        <v>14</v>
      </c>
      <c r="B10" s="88">
        <v>2611764.4900000002</v>
      </c>
      <c r="C10" s="103">
        <v>2573129</v>
      </c>
      <c r="D10" s="1">
        <v>2598798.44</v>
      </c>
      <c r="E10" s="16">
        <v>2456157.8199999998</v>
      </c>
      <c r="F10" s="16">
        <v>2546407.75</v>
      </c>
      <c r="G10" s="16">
        <v>2756935.56</v>
      </c>
      <c r="H10" s="125">
        <v>2267495.73</v>
      </c>
      <c r="I10" s="16">
        <v>2230026.96</v>
      </c>
      <c r="J10" s="1">
        <v>2871117.29</v>
      </c>
      <c r="K10" s="146">
        <v>2625285.14</v>
      </c>
      <c r="L10" s="157">
        <v>2741157.16</v>
      </c>
      <c r="M10" s="79">
        <v>3056206.13</v>
      </c>
      <c r="N10" s="16">
        <f t="shared" si="0"/>
        <v>31334481.469999999</v>
      </c>
    </row>
    <row r="11" spans="1:14" x14ac:dyDescent="0.2">
      <c r="A11" s="14" t="s">
        <v>15</v>
      </c>
      <c r="B11" s="88">
        <v>98765.018380453577</v>
      </c>
      <c r="C11" s="103">
        <v>98765.018380453577</v>
      </c>
      <c r="D11" s="1">
        <v>98765.018380453577</v>
      </c>
      <c r="E11" s="16">
        <v>98765.018380453577</v>
      </c>
      <c r="F11" s="16">
        <v>98765.018380453577</v>
      </c>
      <c r="G11" s="16">
        <v>98765.018380453577</v>
      </c>
      <c r="H11" s="125">
        <v>98765.018380453577</v>
      </c>
      <c r="I11" s="16">
        <v>98765.018380453577</v>
      </c>
      <c r="J11" s="1">
        <v>98765.018380453577</v>
      </c>
      <c r="K11" s="146">
        <v>98765.018380453577</v>
      </c>
      <c r="L11" s="157">
        <v>98765.018380453577</v>
      </c>
      <c r="M11" s="79">
        <v>98765.018380453577</v>
      </c>
      <c r="N11" s="16">
        <f t="shared" si="0"/>
        <v>1185180.2205654429</v>
      </c>
    </row>
    <row r="12" spans="1:14" x14ac:dyDescent="0.2">
      <c r="A12" s="14" t="s">
        <v>16</v>
      </c>
      <c r="B12" s="88">
        <v>382397.1</v>
      </c>
      <c r="C12" s="103">
        <v>297827.36</v>
      </c>
      <c r="D12" s="1">
        <v>372424.4</v>
      </c>
      <c r="E12" s="16">
        <v>374779.11</v>
      </c>
      <c r="F12" s="16">
        <v>443753.36</v>
      </c>
      <c r="G12" s="16">
        <v>521105.06</v>
      </c>
      <c r="H12" s="125">
        <v>429895.07</v>
      </c>
      <c r="I12" s="16">
        <v>368195.17</v>
      </c>
      <c r="J12" s="1">
        <v>490369.38</v>
      </c>
      <c r="K12" s="146">
        <v>425680.85</v>
      </c>
      <c r="L12" s="157">
        <v>515198.78</v>
      </c>
      <c r="M12" s="79">
        <v>451273.26</v>
      </c>
      <c r="N12" s="16">
        <f t="shared" si="0"/>
        <v>5072898.8999999994</v>
      </c>
    </row>
    <row r="13" spans="1:14" x14ac:dyDescent="0.2">
      <c r="A13" s="14" t="s">
        <v>17</v>
      </c>
      <c r="B13" s="88">
        <v>952982.98</v>
      </c>
      <c r="C13" s="103">
        <v>934946.45</v>
      </c>
      <c r="D13" s="1">
        <v>935565.54</v>
      </c>
      <c r="E13" s="16">
        <v>928002.86</v>
      </c>
      <c r="F13" s="16">
        <v>875205.1</v>
      </c>
      <c r="G13" s="16">
        <v>840459.02</v>
      </c>
      <c r="H13" s="125">
        <v>1370312.65</v>
      </c>
      <c r="I13" s="16">
        <v>844629.57</v>
      </c>
      <c r="J13" s="1">
        <v>1098957.83</v>
      </c>
      <c r="K13" s="146">
        <v>954839.64</v>
      </c>
      <c r="L13" s="157">
        <v>1021317.38</v>
      </c>
      <c r="M13" s="79">
        <v>1049493.69</v>
      </c>
      <c r="N13" s="16">
        <f t="shared" si="0"/>
        <v>11806712.710000001</v>
      </c>
    </row>
    <row r="14" spans="1:14" x14ac:dyDescent="0.2">
      <c r="A14" s="14" t="s">
        <v>18</v>
      </c>
      <c r="B14" s="88">
        <v>225696.18924362934</v>
      </c>
      <c r="C14" s="103">
        <v>225696.18924362934</v>
      </c>
      <c r="D14" s="1">
        <v>225696.18924362934</v>
      </c>
      <c r="E14" s="16">
        <v>225696.18924362934</v>
      </c>
      <c r="F14" s="16">
        <v>225696.18924362934</v>
      </c>
      <c r="G14" s="16">
        <v>225696.18924362934</v>
      </c>
      <c r="H14" s="125">
        <v>225696.18924362934</v>
      </c>
      <c r="I14" s="16">
        <v>225696.18924362934</v>
      </c>
      <c r="J14" s="1">
        <v>225696.18924362934</v>
      </c>
      <c r="K14" s="146">
        <v>225696.19</v>
      </c>
      <c r="L14" s="157">
        <v>225696.18924362934</v>
      </c>
      <c r="M14" s="79">
        <v>225696.18924362934</v>
      </c>
      <c r="N14" s="16">
        <f t="shared" si="0"/>
        <v>2708354.2716799229</v>
      </c>
    </row>
    <row r="15" spans="1:14" x14ac:dyDescent="0.2">
      <c r="A15" s="14" t="s">
        <v>19</v>
      </c>
      <c r="B15" s="88">
        <v>102115.8189009637</v>
      </c>
      <c r="C15" s="103">
        <v>102115.8189009637</v>
      </c>
      <c r="D15" s="1">
        <v>102115.8189009637</v>
      </c>
      <c r="E15" s="16">
        <v>102115.8189009637</v>
      </c>
      <c r="F15" s="16">
        <v>102115.8189009637</v>
      </c>
      <c r="G15" s="16">
        <v>102115.8189009637</v>
      </c>
      <c r="H15" s="125">
        <v>102115.8189009637</v>
      </c>
      <c r="I15" s="16">
        <v>102115.8189009637</v>
      </c>
      <c r="J15" s="1">
        <v>102115.8189009637</v>
      </c>
      <c r="K15" s="146">
        <v>102115.8189009637</v>
      </c>
      <c r="L15" s="157">
        <v>102115.8189009637</v>
      </c>
      <c r="M15" s="79">
        <v>102115.8189009637</v>
      </c>
      <c r="N15" s="16">
        <f t="shared" si="0"/>
        <v>1225389.8268115646</v>
      </c>
    </row>
    <row r="16" spans="1:14" x14ac:dyDescent="0.2">
      <c r="A16" s="14" t="s">
        <v>20</v>
      </c>
      <c r="B16" s="88">
        <v>991620.162295899</v>
      </c>
      <c r="C16" s="103">
        <v>991620.162295899</v>
      </c>
      <c r="D16" s="1">
        <v>991620.162295899</v>
      </c>
      <c r="E16" s="16">
        <v>991620.162295899</v>
      </c>
      <c r="F16" s="16">
        <v>991620.162295899</v>
      </c>
      <c r="G16" s="16">
        <v>991620.162295899</v>
      </c>
      <c r="H16" s="125">
        <v>991620.162295899</v>
      </c>
      <c r="I16" s="16">
        <v>991620.162295899</v>
      </c>
      <c r="J16" s="1">
        <v>991620.162295899</v>
      </c>
      <c r="K16" s="146">
        <v>991620.162295899</v>
      </c>
      <c r="L16" s="157">
        <v>991620.162295899</v>
      </c>
      <c r="M16" s="79">
        <v>991620.162295899</v>
      </c>
      <c r="N16" s="16">
        <f t="shared" si="0"/>
        <v>11899441.947550787</v>
      </c>
    </row>
    <row r="17" spans="1:14" x14ac:dyDescent="0.2">
      <c r="A17" s="14" t="s">
        <v>21</v>
      </c>
      <c r="B17" s="88">
        <v>136327.99467247826</v>
      </c>
      <c r="C17" s="103">
        <v>136327.99467247826</v>
      </c>
      <c r="D17" s="1">
        <v>136327.99467247826</v>
      </c>
      <c r="E17" s="16">
        <v>136327.99467247826</v>
      </c>
      <c r="F17" s="16">
        <v>136327.99467247826</v>
      </c>
      <c r="G17" s="16">
        <v>136327.99467247826</v>
      </c>
      <c r="H17" s="125">
        <v>136327.99467247826</v>
      </c>
      <c r="I17" s="16">
        <v>136327.99467247826</v>
      </c>
      <c r="J17" s="1">
        <v>136327.99467247826</v>
      </c>
      <c r="K17" s="146">
        <v>136327.99</v>
      </c>
      <c r="L17" s="157">
        <v>136327.99467247826</v>
      </c>
      <c r="M17" s="79">
        <v>136327.99467247826</v>
      </c>
      <c r="N17" s="16">
        <f t="shared" si="0"/>
        <v>1635935.9313972606</v>
      </c>
    </row>
    <row r="18" spans="1:14" x14ac:dyDescent="0.2">
      <c r="A18" s="14" t="s">
        <v>22</v>
      </c>
      <c r="B18" s="88">
        <v>1263730.1499999999</v>
      </c>
      <c r="C18" s="103">
        <v>1140407.6499999999</v>
      </c>
      <c r="D18" s="1">
        <v>1171920.42</v>
      </c>
      <c r="E18" s="16">
        <v>1223481.43</v>
      </c>
      <c r="F18" s="16">
        <v>1590138.37</v>
      </c>
      <c r="G18" s="16">
        <v>1374567.26</v>
      </c>
      <c r="H18" s="125">
        <v>1137146.47</v>
      </c>
      <c r="I18" s="16">
        <v>1131426.56</v>
      </c>
      <c r="J18" s="1">
        <v>1378086.57</v>
      </c>
      <c r="K18" s="146">
        <v>1346713.82</v>
      </c>
      <c r="L18" s="157">
        <v>1443409.53</v>
      </c>
      <c r="M18" s="79">
        <v>1594558.87</v>
      </c>
      <c r="N18" s="16">
        <f t="shared" si="0"/>
        <v>15795587.100000001</v>
      </c>
    </row>
    <row r="19" spans="1:14" x14ac:dyDescent="0.2">
      <c r="A19" s="14" t="s">
        <v>23</v>
      </c>
      <c r="B19" s="88">
        <v>167195.04789706811</v>
      </c>
      <c r="C19" s="103">
        <v>167195.04789706811</v>
      </c>
      <c r="D19" s="1">
        <v>167195.04789706811</v>
      </c>
      <c r="E19" s="16">
        <v>167195.04789706811</v>
      </c>
      <c r="F19" s="16">
        <v>167195.04789706811</v>
      </c>
      <c r="G19" s="16">
        <v>167195.04789706811</v>
      </c>
      <c r="H19" s="125">
        <v>167195.04789706811</v>
      </c>
      <c r="I19" s="16">
        <v>167195.04789706811</v>
      </c>
      <c r="J19" s="1">
        <v>167195.04789706811</v>
      </c>
      <c r="K19" s="146">
        <v>167195.04999999999</v>
      </c>
      <c r="L19" s="157">
        <v>167195.04789706811</v>
      </c>
      <c r="M19" s="79">
        <v>167195.04789706811</v>
      </c>
      <c r="N19" s="16">
        <f t="shared" si="0"/>
        <v>2006340.5768677492</v>
      </c>
    </row>
    <row r="20" spans="1:14" x14ac:dyDescent="0.2">
      <c r="A20" s="14" t="s">
        <v>24</v>
      </c>
      <c r="B20" s="88">
        <v>319156.61</v>
      </c>
      <c r="C20" s="103">
        <v>266868.76</v>
      </c>
      <c r="D20" s="1">
        <v>273911.96000000002</v>
      </c>
      <c r="E20" s="16">
        <v>260941.12</v>
      </c>
      <c r="F20" s="16">
        <v>231978</v>
      </c>
      <c r="G20" s="16">
        <v>321648.69</v>
      </c>
      <c r="H20" s="125">
        <v>245708.09</v>
      </c>
      <c r="I20" s="16">
        <v>317202.8</v>
      </c>
      <c r="J20" s="1">
        <v>348174.67</v>
      </c>
      <c r="K20" s="146">
        <v>314418.8</v>
      </c>
      <c r="L20" s="157">
        <v>346630.44</v>
      </c>
      <c r="M20" s="79">
        <v>411594.26</v>
      </c>
      <c r="N20" s="16">
        <f t="shared" si="0"/>
        <v>3658234.2</v>
      </c>
    </row>
    <row r="21" spans="1:14" x14ac:dyDescent="0.2">
      <c r="A21" s="14" t="s">
        <v>25</v>
      </c>
      <c r="B21" s="88">
        <v>16427185.91</v>
      </c>
      <c r="C21" s="103">
        <v>16033410.52</v>
      </c>
      <c r="D21" s="1">
        <v>16577485.27</v>
      </c>
      <c r="E21" s="16">
        <v>16027166.68</v>
      </c>
      <c r="F21" s="16">
        <v>15557507.25</v>
      </c>
      <c r="G21" s="16">
        <v>18582393.300000001</v>
      </c>
      <c r="H21" s="125">
        <v>15058168.550000001</v>
      </c>
      <c r="I21" s="16">
        <v>14734809.949999999</v>
      </c>
      <c r="J21" s="1">
        <v>17800689.43</v>
      </c>
      <c r="K21" s="146">
        <v>16681591.630000001</v>
      </c>
      <c r="L21" s="157">
        <v>16938419.850000001</v>
      </c>
      <c r="M21" s="79">
        <v>18529882.43</v>
      </c>
      <c r="N21" s="16">
        <f t="shared" si="0"/>
        <v>198948710.76999998</v>
      </c>
    </row>
    <row r="22" spans="1:14" x14ac:dyDescent="0.2">
      <c r="A22" s="14" t="s">
        <v>26</v>
      </c>
      <c r="B22" s="92">
        <v>253536.90275404023</v>
      </c>
      <c r="C22" s="104">
        <v>253536.90275404023</v>
      </c>
      <c r="D22" s="16">
        <v>253536.90275404023</v>
      </c>
      <c r="E22" s="16">
        <v>253536.90275404023</v>
      </c>
      <c r="F22" s="16">
        <v>253536.90275404023</v>
      </c>
      <c r="G22" s="16">
        <v>253536.90275404023</v>
      </c>
      <c r="H22" s="126">
        <v>253536.90275404023</v>
      </c>
      <c r="I22" s="16">
        <v>253536.90275404023</v>
      </c>
      <c r="J22" s="12">
        <v>253536.90275404023</v>
      </c>
      <c r="K22" s="147">
        <v>253536.90275404023</v>
      </c>
      <c r="L22" s="158">
        <v>253536.90275404023</v>
      </c>
      <c r="M22" s="80">
        <v>253536.90275404023</v>
      </c>
      <c r="N22" s="16">
        <f t="shared" si="0"/>
        <v>3042442.8330484834</v>
      </c>
    </row>
    <row r="23" spans="1:14" x14ac:dyDescent="0.2">
      <c r="B23" s="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4" t="s">
        <v>9</v>
      </c>
      <c r="B24" s="19">
        <f>SUM(B6:B23)</f>
        <v>109446968.92999998</v>
      </c>
      <c r="C24" s="19">
        <f t="shared" ref="C24:M24" si="1">SUM(C6:C23)</f>
        <v>106612176.53000002</v>
      </c>
      <c r="D24" s="19">
        <f t="shared" si="1"/>
        <v>110723943.66000003</v>
      </c>
      <c r="E24" s="19">
        <f t="shared" si="1"/>
        <v>111536059</v>
      </c>
      <c r="F24" s="19">
        <f t="shared" si="1"/>
        <v>111264368.17000002</v>
      </c>
      <c r="G24" s="19">
        <f t="shared" si="1"/>
        <v>126800288.74000002</v>
      </c>
      <c r="H24" s="19">
        <f t="shared" si="1"/>
        <v>102346818.66000001</v>
      </c>
      <c r="I24" s="19">
        <f t="shared" si="1"/>
        <v>101939321.66000003</v>
      </c>
      <c r="J24" s="19">
        <f t="shared" si="1"/>
        <v>124946231.00999999</v>
      </c>
      <c r="K24" s="19">
        <f t="shared" si="1"/>
        <v>118312024.69077894</v>
      </c>
      <c r="L24" s="19">
        <f t="shared" si="1"/>
        <v>120903183.13</v>
      </c>
      <c r="M24" s="19">
        <f t="shared" si="1"/>
        <v>124906910.55999997</v>
      </c>
      <c r="N24" s="19">
        <f>SUM(N6:N22)</f>
        <v>1369738294.7407794</v>
      </c>
    </row>
    <row r="26" spans="1:14" x14ac:dyDescent="0.2">
      <c r="A26" s="20" t="s">
        <v>40</v>
      </c>
      <c r="B26" s="16">
        <v>1958993.28</v>
      </c>
      <c r="C26" s="112">
        <v>1907849.26</v>
      </c>
      <c r="D26" s="16">
        <v>1982383.63</v>
      </c>
      <c r="E26" s="16">
        <v>1995545.28</v>
      </c>
      <c r="F26" s="16">
        <v>1991486.28</v>
      </c>
      <c r="G26" s="16">
        <v>2269251.1</v>
      </c>
      <c r="H26" s="16">
        <v>1829612.17</v>
      </c>
      <c r="I26" s="16">
        <v>1825022.45</v>
      </c>
      <c r="J26" s="16">
        <v>2235952</v>
      </c>
      <c r="K26" s="16">
        <v>2113921.9</v>
      </c>
      <c r="L26" s="16">
        <v>2163550.4700000002</v>
      </c>
      <c r="M26" s="16">
        <v>2236225.14</v>
      </c>
      <c r="N26" s="16">
        <f>SUM(B26:M26)</f>
        <v>24509792.959999997</v>
      </c>
    </row>
    <row r="27" spans="1:14" x14ac:dyDescent="0.2">
      <c r="A27" s="20" t="s">
        <v>41</v>
      </c>
      <c r="B27" s="16">
        <v>536510.66</v>
      </c>
      <c r="C27" s="112">
        <v>499930.84</v>
      </c>
      <c r="D27" s="16">
        <v>572738.17000000004</v>
      </c>
      <c r="E27" s="16">
        <v>499555.52</v>
      </c>
      <c r="F27" s="16">
        <v>543362.56999999995</v>
      </c>
      <c r="G27" s="16">
        <v>601950.21</v>
      </c>
      <c r="H27" s="16">
        <v>372837.78</v>
      </c>
      <c r="I27" s="16">
        <v>522653.88</v>
      </c>
      <c r="J27" s="16">
        <f>394242.42+136090.1</f>
        <v>530332.52</v>
      </c>
      <c r="K27" s="16">
        <v>561852.31999999995</v>
      </c>
      <c r="L27" s="16">
        <v>564720.63</v>
      </c>
      <c r="M27" s="16">
        <v>641157.73</v>
      </c>
      <c r="N27" s="16">
        <f>SUM(B27:M27)</f>
        <v>6447602.8300000001</v>
      </c>
    </row>
    <row r="28" spans="1:14" x14ac:dyDescent="0.2">
      <c r="G28" s="16"/>
      <c r="K28" s="24" t="s">
        <v>43</v>
      </c>
      <c r="L28" s="25"/>
      <c r="M28" s="25"/>
      <c r="N28" s="26">
        <f>N24+N26+N27</f>
        <v>1400695690.5307794</v>
      </c>
    </row>
    <row r="29" spans="1:14" ht="15" x14ac:dyDescent="0.35">
      <c r="K29" s="27" t="s">
        <v>44</v>
      </c>
      <c r="L29" s="21"/>
      <c r="M29" s="21"/>
      <c r="N29" s="28">
        <v>0</v>
      </c>
    </row>
    <row r="30" spans="1:14" ht="13.5" thickBot="1" x14ac:dyDescent="0.25">
      <c r="K30" s="29" t="s">
        <v>45</v>
      </c>
      <c r="L30" s="30"/>
      <c r="M30" s="30"/>
      <c r="N30" s="31">
        <f>SUM(N28:N29)</f>
        <v>1400695690.5307794</v>
      </c>
    </row>
    <row r="31" spans="1:14" ht="13.5" thickTop="1" x14ac:dyDescent="0.2"/>
  </sheetData>
  <printOptions horizontalCentered="1"/>
  <pageMargins left="0" right="0" top="0.5" bottom="0.5" header="0.5" footer="0.5"/>
  <pageSetup paperSize="5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96"/>
  <sheetViews>
    <sheetView zoomScaleNormal="100" workbookViewId="0">
      <selection activeCell="N39" sqref="N39"/>
    </sheetView>
  </sheetViews>
  <sheetFormatPr defaultRowHeight="12.75" x14ac:dyDescent="0.2"/>
  <cols>
    <col min="1" max="1" width="23.28515625" style="14" customWidth="1"/>
    <col min="2" max="11" width="15" style="14" bestFit="1" customWidth="1"/>
    <col min="12" max="12" width="16" style="14" bestFit="1" customWidth="1"/>
    <col min="13" max="13" width="15" style="14" bestFit="1" customWidth="1"/>
    <col min="14" max="15" width="16" style="14" bestFit="1" customWidth="1"/>
    <col min="16" max="256" width="9.140625" style="14"/>
    <col min="257" max="257" width="23.28515625" style="14" customWidth="1"/>
    <col min="258" max="269" width="14" style="14" bestFit="1" customWidth="1"/>
    <col min="270" max="270" width="15" style="14" bestFit="1" customWidth="1"/>
    <col min="271" max="271" width="16" style="14" bestFit="1" customWidth="1"/>
    <col min="272" max="512" width="9.140625" style="14"/>
    <col min="513" max="513" width="23.28515625" style="14" customWidth="1"/>
    <col min="514" max="525" width="14" style="14" bestFit="1" customWidth="1"/>
    <col min="526" max="526" width="15" style="14" bestFit="1" customWidth="1"/>
    <col min="527" max="527" width="16" style="14" bestFit="1" customWidth="1"/>
    <col min="528" max="768" width="9.140625" style="14"/>
    <col min="769" max="769" width="23.28515625" style="14" customWidth="1"/>
    <col min="770" max="781" width="14" style="14" bestFit="1" customWidth="1"/>
    <col min="782" max="782" width="15" style="14" bestFit="1" customWidth="1"/>
    <col min="783" max="783" width="16" style="14" bestFit="1" customWidth="1"/>
    <col min="784" max="1024" width="9.140625" style="14"/>
    <col min="1025" max="1025" width="23.28515625" style="14" customWidth="1"/>
    <col min="1026" max="1037" width="14" style="14" bestFit="1" customWidth="1"/>
    <col min="1038" max="1038" width="15" style="14" bestFit="1" customWidth="1"/>
    <col min="1039" max="1039" width="16" style="14" bestFit="1" customWidth="1"/>
    <col min="1040" max="1280" width="9.140625" style="14"/>
    <col min="1281" max="1281" width="23.28515625" style="14" customWidth="1"/>
    <col min="1282" max="1293" width="14" style="14" bestFit="1" customWidth="1"/>
    <col min="1294" max="1294" width="15" style="14" bestFit="1" customWidth="1"/>
    <col min="1295" max="1295" width="16" style="14" bestFit="1" customWidth="1"/>
    <col min="1296" max="1536" width="9.140625" style="14"/>
    <col min="1537" max="1537" width="23.28515625" style="14" customWidth="1"/>
    <col min="1538" max="1549" width="14" style="14" bestFit="1" customWidth="1"/>
    <col min="1550" max="1550" width="15" style="14" bestFit="1" customWidth="1"/>
    <col min="1551" max="1551" width="16" style="14" bestFit="1" customWidth="1"/>
    <col min="1552" max="1792" width="9.140625" style="14"/>
    <col min="1793" max="1793" width="23.28515625" style="14" customWidth="1"/>
    <col min="1794" max="1805" width="14" style="14" bestFit="1" customWidth="1"/>
    <col min="1806" max="1806" width="15" style="14" bestFit="1" customWidth="1"/>
    <col min="1807" max="1807" width="16" style="14" bestFit="1" customWidth="1"/>
    <col min="1808" max="2048" width="9.140625" style="14"/>
    <col min="2049" max="2049" width="23.28515625" style="14" customWidth="1"/>
    <col min="2050" max="2061" width="14" style="14" bestFit="1" customWidth="1"/>
    <col min="2062" max="2062" width="15" style="14" bestFit="1" customWidth="1"/>
    <col min="2063" max="2063" width="16" style="14" bestFit="1" customWidth="1"/>
    <col min="2064" max="2304" width="9.140625" style="14"/>
    <col min="2305" max="2305" width="23.28515625" style="14" customWidth="1"/>
    <col min="2306" max="2317" width="14" style="14" bestFit="1" customWidth="1"/>
    <col min="2318" max="2318" width="15" style="14" bestFit="1" customWidth="1"/>
    <col min="2319" max="2319" width="16" style="14" bestFit="1" customWidth="1"/>
    <col min="2320" max="2560" width="9.140625" style="14"/>
    <col min="2561" max="2561" width="23.28515625" style="14" customWidth="1"/>
    <col min="2562" max="2573" width="14" style="14" bestFit="1" customWidth="1"/>
    <col min="2574" max="2574" width="15" style="14" bestFit="1" customWidth="1"/>
    <col min="2575" max="2575" width="16" style="14" bestFit="1" customWidth="1"/>
    <col min="2576" max="2816" width="9.140625" style="14"/>
    <col min="2817" max="2817" width="23.28515625" style="14" customWidth="1"/>
    <col min="2818" max="2829" width="14" style="14" bestFit="1" customWidth="1"/>
    <col min="2830" max="2830" width="15" style="14" bestFit="1" customWidth="1"/>
    <col min="2831" max="2831" width="16" style="14" bestFit="1" customWidth="1"/>
    <col min="2832" max="3072" width="9.140625" style="14"/>
    <col min="3073" max="3073" width="23.28515625" style="14" customWidth="1"/>
    <col min="3074" max="3085" width="14" style="14" bestFit="1" customWidth="1"/>
    <col min="3086" max="3086" width="15" style="14" bestFit="1" customWidth="1"/>
    <col min="3087" max="3087" width="16" style="14" bestFit="1" customWidth="1"/>
    <col min="3088" max="3328" width="9.140625" style="14"/>
    <col min="3329" max="3329" width="23.28515625" style="14" customWidth="1"/>
    <col min="3330" max="3341" width="14" style="14" bestFit="1" customWidth="1"/>
    <col min="3342" max="3342" width="15" style="14" bestFit="1" customWidth="1"/>
    <col min="3343" max="3343" width="16" style="14" bestFit="1" customWidth="1"/>
    <col min="3344" max="3584" width="9.140625" style="14"/>
    <col min="3585" max="3585" width="23.28515625" style="14" customWidth="1"/>
    <col min="3586" max="3597" width="14" style="14" bestFit="1" customWidth="1"/>
    <col min="3598" max="3598" width="15" style="14" bestFit="1" customWidth="1"/>
    <col min="3599" max="3599" width="16" style="14" bestFit="1" customWidth="1"/>
    <col min="3600" max="3840" width="9.140625" style="14"/>
    <col min="3841" max="3841" width="23.28515625" style="14" customWidth="1"/>
    <col min="3842" max="3853" width="14" style="14" bestFit="1" customWidth="1"/>
    <col min="3854" max="3854" width="15" style="14" bestFit="1" customWidth="1"/>
    <col min="3855" max="3855" width="16" style="14" bestFit="1" customWidth="1"/>
    <col min="3856" max="4096" width="9.140625" style="14"/>
    <col min="4097" max="4097" width="23.28515625" style="14" customWidth="1"/>
    <col min="4098" max="4109" width="14" style="14" bestFit="1" customWidth="1"/>
    <col min="4110" max="4110" width="15" style="14" bestFit="1" customWidth="1"/>
    <col min="4111" max="4111" width="16" style="14" bestFit="1" customWidth="1"/>
    <col min="4112" max="4352" width="9.140625" style="14"/>
    <col min="4353" max="4353" width="23.28515625" style="14" customWidth="1"/>
    <col min="4354" max="4365" width="14" style="14" bestFit="1" customWidth="1"/>
    <col min="4366" max="4366" width="15" style="14" bestFit="1" customWidth="1"/>
    <col min="4367" max="4367" width="16" style="14" bestFit="1" customWidth="1"/>
    <col min="4368" max="4608" width="9.140625" style="14"/>
    <col min="4609" max="4609" width="23.28515625" style="14" customWidth="1"/>
    <col min="4610" max="4621" width="14" style="14" bestFit="1" customWidth="1"/>
    <col min="4622" max="4622" width="15" style="14" bestFit="1" customWidth="1"/>
    <col min="4623" max="4623" width="16" style="14" bestFit="1" customWidth="1"/>
    <col min="4624" max="4864" width="9.140625" style="14"/>
    <col min="4865" max="4865" width="23.28515625" style="14" customWidth="1"/>
    <col min="4866" max="4877" width="14" style="14" bestFit="1" customWidth="1"/>
    <col min="4878" max="4878" width="15" style="14" bestFit="1" customWidth="1"/>
    <col min="4879" max="4879" width="16" style="14" bestFit="1" customWidth="1"/>
    <col min="4880" max="5120" width="9.140625" style="14"/>
    <col min="5121" max="5121" width="23.28515625" style="14" customWidth="1"/>
    <col min="5122" max="5133" width="14" style="14" bestFit="1" customWidth="1"/>
    <col min="5134" max="5134" width="15" style="14" bestFit="1" customWidth="1"/>
    <col min="5135" max="5135" width="16" style="14" bestFit="1" customWidth="1"/>
    <col min="5136" max="5376" width="9.140625" style="14"/>
    <col min="5377" max="5377" width="23.28515625" style="14" customWidth="1"/>
    <col min="5378" max="5389" width="14" style="14" bestFit="1" customWidth="1"/>
    <col min="5390" max="5390" width="15" style="14" bestFit="1" customWidth="1"/>
    <col min="5391" max="5391" width="16" style="14" bestFit="1" customWidth="1"/>
    <col min="5392" max="5632" width="9.140625" style="14"/>
    <col min="5633" max="5633" width="23.28515625" style="14" customWidth="1"/>
    <col min="5634" max="5645" width="14" style="14" bestFit="1" customWidth="1"/>
    <col min="5646" max="5646" width="15" style="14" bestFit="1" customWidth="1"/>
    <col min="5647" max="5647" width="16" style="14" bestFit="1" customWidth="1"/>
    <col min="5648" max="5888" width="9.140625" style="14"/>
    <col min="5889" max="5889" width="23.28515625" style="14" customWidth="1"/>
    <col min="5890" max="5901" width="14" style="14" bestFit="1" customWidth="1"/>
    <col min="5902" max="5902" width="15" style="14" bestFit="1" customWidth="1"/>
    <col min="5903" max="5903" width="16" style="14" bestFit="1" customWidth="1"/>
    <col min="5904" max="6144" width="9.140625" style="14"/>
    <col min="6145" max="6145" width="23.28515625" style="14" customWidth="1"/>
    <col min="6146" max="6157" width="14" style="14" bestFit="1" customWidth="1"/>
    <col min="6158" max="6158" width="15" style="14" bestFit="1" customWidth="1"/>
    <col min="6159" max="6159" width="16" style="14" bestFit="1" customWidth="1"/>
    <col min="6160" max="6400" width="9.140625" style="14"/>
    <col min="6401" max="6401" width="23.28515625" style="14" customWidth="1"/>
    <col min="6402" max="6413" width="14" style="14" bestFit="1" customWidth="1"/>
    <col min="6414" max="6414" width="15" style="14" bestFit="1" customWidth="1"/>
    <col min="6415" max="6415" width="16" style="14" bestFit="1" customWidth="1"/>
    <col min="6416" max="6656" width="9.140625" style="14"/>
    <col min="6657" max="6657" width="23.28515625" style="14" customWidth="1"/>
    <col min="6658" max="6669" width="14" style="14" bestFit="1" customWidth="1"/>
    <col min="6670" max="6670" width="15" style="14" bestFit="1" customWidth="1"/>
    <col min="6671" max="6671" width="16" style="14" bestFit="1" customWidth="1"/>
    <col min="6672" max="6912" width="9.140625" style="14"/>
    <col min="6913" max="6913" width="23.28515625" style="14" customWidth="1"/>
    <col min="6914" max="6925" width="14" style="14" bestFit="1" customWidth="1"/>
    <col min="6926" max="6926" width="15" style="14" bestFit="1" customWidth="1"/>
    <col min="6927" max="6927" width="16" style="14" bestFit="1" customWidth="1"/>
    <col min="6928" max="7168" width="9.140625" style="14"/>
    <col min="7169" max="7169" width="23.28515625" style="14" customWidth="1"/>
    <col min="7170" max="7181" width="14" style="14" bestFit="1" customWidth="1"/>
    <col min="7182" max="7182" width="15" style="14" bestFit="1" customWidth="1"/>
    <col min="7183" max="7183" width="16" style="14" bestFit="1" customWidth="1"/>
    <col min="7184" max="7424" width="9.140625" style="14"/>
    <col min="7425" max="7425" width="23.28515625" style="14" customWidth="1"/>
    <col min="7426" max="7437" width="14" style="14" bestFit="1" customWidth="1"/>
    <col min="7438" max="7438" width="15" style="14" bestFit="1" customWidth="1"/>
    <col min="7439" max="7439" width="16" style="14" bestFit="1" customWidth="1"/>
    <col min="7440" max="7680" width="9.140625" style="14"/>
    <col min="7681" max="7681" width="23.28515625" style="14" customWidth="1"/>
    <col min="7682" max="7693" width="14" style="14" bestFit="1" customWidth="1"/>
    <col min="7694" max="7694" width="15" style="14" bestFit="1" customWidth="1"/>
    <col min="7695" max="7695" width="16" style="14" bestFit="1" customWidth="1"/>
    <col min="7696" max="7936" width="9.140625" style="14"/>
    <col min="7937" max="7937" width="23.28515625" style="14" customWidth="1"/>
    <col min="7938" max="7949" width="14" style="14" bestFit="1" customWidth="1"/>
    <col min="7950" max="7950" width="15" style="14" bestFit="1" customWidth="1"/>
    <col min="7951" max="7951" width="16" style="14" bestFit="1" customWidth="1"/>
    <col min="7952" max="8192" width="9.140625" style="14"/>
    <col min="8193" max="8193" width="23.28515625" style="14" customWidth="1"/>
    <col min="8194" max="8205" width="14" style="14" bestFit="1" customWidth="1"/>
    <col min="8206" max="8206" width="15" style="14" bestFit="1" customWidth="1"/>
    <col min="8207" max="8207" width="16" style="14" bestFit="1" customWidth="1"/>
    <col min="8208" max="8448" width="9.140625" style="14"/>
    <col min="8449" max="8449" width="23.28515625" style="14" customWidth="1"/>
    <col min="8450" max="8461" width="14" style="14" bestFit="1" customWidth="1"/>
    <col min="8462" max="8462" width="15" style="14" bestFit="1" customWidth="1"/>
    <col min="8463" max="8463" width="16" style="14" bestFit="1" customWidth="1"/>
    <col min="8464" max="8704" width="9.140625" style="14"/>
    <col min="8705" max="8705" width="23.28515625" style="14" customWidth="1"/>
    <col min="8706" max="8717" width="14" style="14" bestFit="1" customWidth="1"/>
    <col min="8718" max="8718" width="15" style="14" bestFit="1" customWidth="1"/>
    <col min="8719" max="8719" width="16" style="14" bestFit="1" customWidth="1"/>
    <col min="8720" max="8960" width="9.140625" style="14"/>
    <col min="8961" max="8961" width="23.28515625" style="14" customWidth="1"/>
    <col min="8962" max="8973" width="14" style="14" bestFit="1" customWidth="1"/>
    <col min="8974" max="8974" width="15" style="14" bestFit="1" customWidth="1"/>
    <col min="8975" max="8975" width="16" style="14" bestFit="1" customWidth="1"/>
    <col min="8976" max="9216" width="9.140625" style="14"/>
    <col min="9217" max="9217" width="23.28515625" style="14" customWidth="1"/>
    <col min="9218" max="9229" width="14" style="14" bestFit="1" customWidth="1"/>
    <col min="9230" max="9230" width="15" style="14" bestFit="1" customWidth="1"/>
    <col min="9231" max="9231" width="16" style="14" bestFit="1" customWidth="1"/>
    <col min="9232" max="9472" width="9.140625" style="14"/>
    <col min="9473" max="9473" width="23.28515625" style="14" customWidth="1"/>
    <col min="9474" max="9485" width="14" style="14" bestFit="1" customWidth="1"/>
    <col min="9486" max="9486" width="15" style="14" bestFit="1" customWidth="1"/>
    <col min="9487" max="9487" width="16" style="14" bestFit="1" customWidth="1"/>
    <col min="9488" max="9728" width="9.140625" style="14"/>
    <col min="9729" max="9729" width="23.28515625" style="14" customWidth="1"/>
    <col min="9730" max="9741" width="14" style="14" bestFit="1" customWidth="1"/>
    <col min="9742" max="9742" width="15" style="14" bestFit="1" customWidth="1"/>
    <col min="9743" max="9743" width="16" style="14" bestFit="1" customWidth="1"/>
    <col min="9744" max="9984" width="9.140625" style="14"/>
    <col min="9985" max="9985" width="23.28515625" style="14" customWidth="1"/>
    <col min="9986" max="9997" width="14" style="14" bestFit="1" customWidth="1"/>
    <col min="9998" max="9998" width="15" style="14" bestFit="1" customWidth="1"/>
    <col min="9999" max="9999" width="16" style="14" bestFit="1" customWidth="1"/>
    <col min="10000" max="10240" width="9.140625" style="14"/>
    <col min="10241" max="10241" width="23.28515625" style="14" customWidth="1"/>
    <col min="10242" max="10253" width="14" style="14" bestFit="1" customWidth="1"/>
    <col min="10254" max="10254" width="15" style="14" bestFit="1" customWidth="1"/>
    <col min="10255" max="10255" width="16" style="14" bestFit="1" customWidth="1"/>
    <col min="10256" max="10496" width="9.140625" style="14"/>
    <col min="10497" max="10497" width="23.28515625" style="14" customWidth="1"/>
    <col min="10498" max="10509" width="14" style="14" bestFit="1" customWidth="1"/>
    <col min="10510" max="10510" width="15" style="14" bestFit="1" customWidth="1"/>
    <col min="10511" max="10511" width="16" style="14" bestFit="1" customWidth="1"/>
    <col min="10512" max="10752" width="9.140625" style="14"/>
    <col min="10753" max="10753" width="23.28515625" style="14" customWidth="1"/>
    <col min="10754" max="10765" width="14" style="14" bestFit="1" customWidth="1"/>
    <col min="10766" max="10766" width="15" style="14" bestFit="1" customWidth="1"/>
    <col min="10767" max="10767" width="16" style="14" bestFit="1" customWidth="1"/>
    <col min="10768" max="11008" width="9.140625" style="14"/>
    <col min="11009" max="11009" width="23.28515625" style="14" customWidth="1"/>
    <col min="11010" max="11021" width="14" style="14" bestFit="1" customWidth="1"/>
    <col min="11022" max="11022" width="15" style="14" bestFit="1" customWidth="1"/>
    <col min="11023" max="11023" width="16" style="14" bestFit="1" customWidth="1"/>
    <col min="11024" max="11264" width="9.140625" style="14"/>
    <col min="11265" max="11265" width="23.28515625" style="14" customWidth="1"/>
    <col min="11266" max="11277" width="14" style="14" bestFit="1" customWidth="1"/>
    <col min="11278" max="11278" width="15" style="14" bestFit="1" customWidth="1"/>
    <col min="11279" max="11279" width="16" style="14" bestFit="1" customWidth="1"/>
    <col min="11280" max="11520" width="9.140625" style="14"/>
    <col min="11521" max="11521" width="23.28515625" style="14" customWidth="1"/>
    <col min="11522" max="11533" width="14" style="14" bestFit="1" customWidth="1"/>
    <col min="11534" max="11534" width="15" style="14" bestFit="1" customWidth="1"/>
    <col min="11535" max="11535" width="16" style="14" bestFit="1" customWidth="1"/>
    <col min="11536" max="11776" width="9.140625" style="14"/>
    <col min="11777" max="11777" width="23.28515625" style="14" customWidth="1"/>
    <col min="11778" max="11789" width="14" style="14" bestFit="1" customWidth="1"/>
    <col min="11790" max="11790" width="15" style="14" bestFit="1" customWidth="1"/>
    <col min="11791" max="11791" width="16" style="14" bestFit="1" customWidth="1"/>
    <col min="11792" max="12032" width="9.140625" style="14"/>
    <col min="12033" max="12033" width="23.28515625" style="14" customWidth="1"/>
    <col min="12034" max="12045" width="14" style="14" bestFit="1" customWidth="1"/>
    <col min="12046" max="12046" width="15" style="14" bestFit="1" customWidth="1"/>
    <col min="12047" max="12047" width="16" style="14" bestFit="1" customWidth="1"/>
    <col min="12048" max="12288" width="9.140625" style="14"/>
    <col min="12289" max="12289" width="23.28515625" style="14" customWidth="1"/>
    <col min="12290" max="12301" width="14" style="14" bestFit="1" customWidth="1"/>
    <col min="12302" max="12302" width="15" style="14" bestFit="1" customWidth="1"/>
    <col min="12303" max="12303" width="16" style="14" bestFit="1" customWidth="1"/>
    <col min="12304" max="12544" width="9.140625" style="14"/>
    <col min="12545" max="12545" width="23.28515625" style="14" customWidth="1"/>
    <col min="12546" max="12557" width="14" style="14" bestFit="1" customWidth="1"/>
    <col min="12558" max="12558" width="15" style="14" bestFit="1" customWidth="1"/>
    <col min="12559" max="12559" width="16" style="14" bestFit="1" customWidth="1"/>
    <col min="12560" max="12800" width="9.140625" style="14"/>
    <col min="12801" max="12801" width="23.28515625" style="14" customWidth="1"/>
    <col min="12802" max="12813" width="14" style="14" bestFit="1" customWidth="1"/>
    <col min="12814" max="12814" width="15" style="14" bestFit="1" customWidth="1"/>
    <col min="12815" max="12815" width="16" style="14" bestFit="1" customWidth="1"/>
    <col min="12816" max="13056" width="9.140625" style="14"/>
    <col min="13057" max="13057" width="23.28515625" style="14" customWidth="1"/>
    <col min="13058" max="13069" width="14" style="14" bestFit="1" customWidth="1"/>
    <col min="13070" max="13070" width="15" style="14" bestFit="1" customWidth="1"/>
    <col min="13071" max="13071" width="16" style="14" bestFit="1" customWidth="1"/>
    <col min="13072" max="13312" width="9.140625" style="14"/>
    <col min="13313" max="13313" width="23.28515625" style="14" customWidth="1"/>
    <col min="13314" max="13325" width="14" style="14" bestFit="1" customWidth="1"/>
    <col min="13326" max="13326" width="15" style="14" bestFit="1" customWidth="1"/>
    <col min="13327" max="13327" width="16" style="14" bestFit="1" customWidth="1"/>
    <col min="13328" max="13568" width="9.140625" style="14"/>
    <col min="13569" max="13569" width="23.28515625" style="14" customWidth="1"/>
    <col min="13570" max="13581" width="14" style="14" bestFit="1" customWidth="1"/>
    <col min="13582" max="13582" width="15" style="14" bestFit="1" customWidth="1"/>
    <col min="13583" max="13583" width="16" style="14" bestFit="1" customWidth="1"/>
    <col min="13584" max="13824" width="9.140625" style="14"/>
    <col min="13825" max="13825" width="23.28515625" style="14" customWidth="1"/>
    <col min="13826" max="13837" width="14" style="14" bestFit="1" customWidth="1"/>
    <col min="13838" max="13838" width="15" style="14" bestFit="1" customWidth="1"/>
    <col min="13839" max="13839" width="16" style="14" bestFit="1" customWidth="1"/>
    <col min="13840" max="14080" width="9.140625" style="14"/>
    <col min="14081" max="14081" width="23.28515625" style="14" customWidth="1"/>
    <col min="14082" max="14093" width="14" style="14" bestFit="1" customWidth="1"/>
    <col min="14094" max="14094" width="15" style="14" bestFit="1" customWidth="1"/>
    <col min="14095" max="14095" width="16" style="14" bestFit="1" customWidth="1"/>
    <col min="14096" max="14336" width="9.140625" style="14"/>
    <col min="14337" max="14337" width="23.28515625" style="14" customWidth="1"/>
    <col min="14338" max="14349" width="14" style="14" bestFit="1" customWidth="1"/>
    <col min="14350" max="14350" width="15" style="14" bestFit="1" customWidth="1"/>
    <col min="14351" max="14351" width="16" style="14" bestFit="1" customWidth="1"/>
    <col min="14352" max="14592" width="9.140625" style="14"/>
    <col min="14593" max="14593" width="23.28515625" style="14" customWidth="1"/>
    <col min="14594" max="14605" width="14" style="14" bestFit="1" customWidth="1"/>
    <col min="14606" max="14606" width="15" style="14" bestFit="1" customWidth="1"/>
    <col min="14607" max="14607" width="16" style="14" bestFit="1" customWidth="1"/>
    <col min="14608" max="14848" width="9.140625" style="14"/>
    <col min="14849" max="14849" width="23.28515625" style="14" customWidth="1"/>
    <col min="14850" max="14861" width="14" style="14" bestFit="1" customWidth="1"/>
    <col min="14862" max="14862" width="15" style="14" bestFit="1" customWidth="1"/>
    <col min="14863" max="14863" width="16" style="14" bestFit="1" customWidth="1"/>
    <col min="14864" max="15104" width="9.140625" style="14"/>
    <col min="15105" max="15105" width="23.28515625" style="14" customWidth="1"/>
    <col min="15106" max="15117" width="14" style="14" bestFit="1" customWidth="1"/>
    <col min="15118" max="15118" width="15" style="14" bestFit="1" customWidth="1"/>
    <col min="15119" max="15119" width="16" style="14" bestFit="1" customWidth="1"/>
    <col min="15120" max="15360" width="9.140625" style="14"/>
    <col min="15361" max="15361" width="23.28515625" style="14" customWidth="1"/>
    <col min="15362" max="15373" width="14" style="14" bestFit="1" customWidth="1"/>
    <col min="15374" max="15374" width="15" style="14" bestFit="1" customWidth="1"/>
    <col min="15375" max="15375" width="16" style="14" bestFit="1" customWidth="1"/>
    <col min="15376" max="15616" width="9.140625" style="14"/>
    <col min="15617" max="15617" width="23.28515625" style="14" customWidth="1"/>
    <col min="15618" max="15629" width="14" style="14" bestFit="1" customWidth="1"/>
    <col min="15630" max="15630" width="15" style="14" bestFit="1" customWidth="1"/>
    <col min="15631" max="15631" width="16" style="14" bestFit="1" customWidth="1"/>
    <col min="15632" max="15872" width="9.140625" style="14"/>
    <col min="15873" max="15873" width="23.28515625" style="14" customWidth="1"/>
    <col min="15874" max="15885" width="14" style="14" bestFit="1" customWidth="1"/>
    <col min="15886" max="15886" width="15" style="14" bestFit="1" customWidth="1"/>
    <col min="15887" max="15887" width="16" style="14" bestFit="1" customWidth="1"/>
    <col min="15888" max="16128" width="9.140625" style="14"/>
    <col min="16129" max="16129" width="23.28515625" style="14" customWidth="1"/>
    <col min="16130" max="16141" width="14" style="14" bestFit="1" customWidth="1"/>
    <col min="16142" max="16142" width="15" style="14" bestFit="1" customWidth="1"/>
    <col min="16143" max="16143" width="16" style="14" bestFit="1" customWidth="1"/>
    <col min="16144" max="16384" width="9.140625" style="14"/>
  </cols>
  <sheetData>
    <row r="2" spans="1:14" ht="20.25" x14ac:dyDescent="0.3">
      <c r="A2" s="171" t="s">
        <v>263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6" spans="1:14" x14ac:dyDescent="0.2">
      <c r="A6" s="14" t="s">
        <v>10</v>
      </c>
      <c r="B6" s="89">
        <v>15727.26</v>
      </c>
      <c r="C6" s="105">
        <v>11837.01</v>
      </c>
      <c r="D6" s="1">
        <v>15254.37</v>
      </c>
      <c r="E6" s="16">
        <v>10269.14</v>
      </c>
      <c r="F6" s="1">
        <v>13812.98</v>
      </c>
      <c r="G6" s="16">
        <v>12353.81</v>
      </c>
      <c r="H6" s="127">
        <v>9697.2900000000009</v>
      </c>
      <c r="I6" s="1">
        <v>12622.29</v>
      </c>
      <c r="J6" s="16">
        <v>13492.13</v>
      </c>
      <c r="K6" s="148">
        <v>10483.870000000001</v>
      </c>
      <c r="L6" s="159">
        <v>15316.39</v>
      </c>
      <c r="M6" s="77">
        <v>11193.26</v>
      </c>
      <c r="N6" s="16">
        <f>SUM(B6:M6)</f>
        <v>152059.79999999999</v>
      </c>
    </row>
    <row r="7" spans="1:14" x14ac:dyDescent="0.2">
      <c r="A7" s="14" t="s">
        <v>11</v>
      </c>
      <c r="B7" s="89">
        <v>7302.23</v>
      </c>
      <c r="C7" s="105">
        <v>5495.97</v>
      </c>
      <c r="D7" s="1">
        <v>7082.66</v>
      </c>
      <c r="E7" s="16">
        <v>4768</v>
      </c>
      <c r="F7" s="1">
        <v>6413.42</v>
      </c>
      <c r="G7" s="16">
        <v>5735.92</v>
      </c>
      <c r="H7" s="127">
        <v>4502.49</v>
      </c>
      <c r="I7" s="1">
        <v>5860.57</v>
      </c>
      <c r="J7" s="16">
        <v>6264.45</v>
      </c>
      <c r="K7" s="148">
        <v>4867.7</v>
      </c>
      <c r="L7" s="159">
        <v>7111.46</v>
      </c>
      <c r="M7" s="77">
        <v>5197.08</v>
      </c>
      <c r="N7" s="16">
        <f t="shared" ref="N7:N21" si="0">SUM(B7:M7)</f>
        <v>70601.949999999983</v>
      </c>
    </row>
    <row r="8" spans="1:14" x14ac:dyDescent="0.2">
      <c r="A8" s="14" t="s">
        <v>12</v>
      </c>
      <c r="B8" s="89">
        <v>646579.18000000017</v>
      </c>
      <c r="C8" s="105">
        <v>486642.96</v>
      </c>
      <c r="D8" s="1">
        <v>627137.55000000005</v>
      </c>
      <c r="E8" s="16">
        <v>422184.65</v>
      </c>
      <c r="F8" s="1">
        <v>567879.12</v>
      </c>
      <c r="G8" s="16">
        <v>507889.93</v>
      </c>
      <c r="H8" s="127">
        <v>398675.0399999998</v>
      </c>
      <c r="I8" s="1">
        <v>518927.31</v>
      </c>
      <c r="J8" s="16">
        <v>554688.43000000005</v>
      </c>
      <c r="K8" s="148">
        <v>431013</v>
      </c>
      <c r="L8" s="159">
        <v>629687.43999999994</v>
      </c>
      <c r="M8" s="77">
        <v>460177.42999999988</v>
      </c>
      <c r="N8" s="16">
        <f t="shared" si="0"/>
        <v>6251482.040000001</v>
      </c>
    </row>
    <row r="9" spans="1:14" x14ac:dyDescent="0.2">
      <c r="A9" s="14" t="s">
        <v>13</v>
      </c>
      <c r="B9" s="89">
        <v>13678.44</v>
      </c>
      <c r="C9" s="105">
        <v>10294.969999999999</v>
      </c>
      <c r="D9" s="1">
        <v>13267.15</v>
      </c>
      <c r="E9" s="16">
        <v>8931.35</v>
      </c>
      <c r="F9" s="1">
        <v>12013.53</v>
      </c>
      <c r="G9" s="16">
        <v>10744.45</v>
      </c>
      <c r="H9" s="127">
        <v>8434</v>
      </c>
      <c r="I9" s="1">
        <v>10977.95</v>
      </c>
      <c r="J9" s="16">
        <v>11734.48</v>
      </c>
      <c r="K9" s="148">
        <v>9118.1200000000008</v>
      </c>
      <c r="L9" s="159">
        <v>13321.09</v>
      </c>
      <c r="M9" s="77">
        <v>9735.09</v>
      </c>
      <c r="N9" s="16">
        <f t="shared" si="0"/>
        <v>132250.62</v>
      </c>
    </row>
    <row r="10" spans="1:14" x14ac:dyDescent="0.2">
      <c r="A10" s="14" t="s">
        <v>14</v>
      </c>
      <c r="B10" s="89">
        <v>15448.79</v>
      </c>
      <c r="C10" s="105">
        <v>11627.42</v>
      </c>
      <c r="D10" s="1">
        <v>14984.27</v>
      </c>
      <c r="E10" s="16">
        <v>10087.31</v>
      </c>
      <c r="F10" s="1">
        <v>13568.4</v>
      </c>
      <c r="G10" s="16">
        <v>12135.07</v>
      </c>
      <c r="H10" s="127">
        <v>9525.59</v>
      </c>
      <c r="I10" s="1">
        <v>12398.79</v>
      </c>
      <c r="J10" s="16">
        <v>13253.23</v>
      </c>
      <c r="K10" s="148">
        <v>10298.24</v>
      </c>
      <c r="L10" s="159">
        <v>15045.19</v>
      </c>
      <c r="M10" s="77">
        <v>10995.07</v>
      </c>
      <c r="N10" s="16">
        <f t="shared" si="0"/>
        <v>149367.37</v>
      </c>
    </row>
    <row r="11" spans="1:14" x14ac:dyDescent="0.2">
      <c r="A11" s="14" t="s">
        <v>15</v>
      </c>
      <c r="B11" s="89">
        <v>278.29000000000002</v>
      </c>
      <c r="C11" s="105">
        <v>209.45</v>
      </c>
      <c r="D11" s="1">
        <v>269.92</v>
      </c>
      <c r="E11" s="16">
        <v>181.71</v>
      </c>
      <c r="F11" s="1">
        <v>244.42</v>
      </c>
      <c r="G11" s="16">
        <v>218.6</v>
      </c>
      <c r="H11" s="127">
        <v>171.59</v>
      </c>
      <c r="I11" s="1">
        <v>223.35</v>
      </c>
      <c r="J11" s="16">
        <v>238.74</v>
      </c>
      <c r="K11" s="148">
        <v>185.51</v>
      </c>
      <c r="L11" s="159">
        <v>271.02</v>
      </c>
      <c r="M11" s="77">
        <v>198.06</v>
      </c>
      <c r="N11" s="16">
        <f t="shared" si="0"/>
        <v>2690.66</v>
      </c>
    </row>
    <row r="12" spans="1:14" x14ac:dyDescent="0.2">
      <c r="A12" s="14" t="s">
        <v>16</v>
      </c>
      <c r="B12" s="89">
        <v>539.6</v>
      </c>
      <c r="C12" s="105">
        <v>406.13</v>
      </c>
      <c r="D12" s="1">
        <v>523.38</v>
      </c>
      <c r="E12" s="16">
        <v>352.33</v>
      </c>
      <c r="F12" s="1">
        <v>473.92</v>
      </c>
      <c r="G12" s="16">
        <v>423.86</v>
      </c>
      <c r="H12" s="127">
        <v>332.71</v>
      </c>
      <c r="I12" s="1">
        <v>433.07</v>
      </c>
      <c r="J12" s="16">
        <v>462.92</v>
      </c>
      <c r="K12" s="148">
        <v>359.7</v>
      </c>
      <c r="L12" s="159">
        <v>525.51</v>
      </c>
      <c r="M12" s="77">
        <v>384.04</v>
      </c>
      <c r="N12" s="16">
        <f t="shared" si="0"/>
        <v>5217.170000000001</v>
      </c>
    </row>
    <row r="13" spans="1:14" x14ac:dyDescent="0.2">
      <c r="A13" s="14" t="s">
        <v>17</v>
      </c>
      <c r="B13" s="89">
        <v>4755.4799999999996</v>
      </c>
      <c r="C13" s="105">
        <v>3579.18</v>
      </c>
      <c r="D13" s="1">
        <v>4612.49</v>
      </c>
      <c r="E13" s="16">
        <v>3105.1</v>
      </c>
      <c r="F13" s="1">
        <v>4176.66</v>
      </c>
      <c r="G13" s="16">
        <v>3735.45</v>
      </c>
      <c r="H13" s="127">
        <v>2932.19</v>
      </c>
      <c r="I13" s="1">
        <v>3816.62</v>
      </c>
      <c r="J13" s="16">
        <v>4079.64</v>
      </c>
      <c r="K13" s="148">
        <v>3170.03</v>
      </c>
      <c r="L13" s="159">
        <v>4631.25</v>
      </c>
      <c r="M13" s="77">
        <v>3384.53</v>
      </c>
      <c r="N13" s="16">
        <f t="shared" si="0"/>
        <v>45978.619999999995</v>
      </c>
    </row>
    <row r="14" spans="1:14" x14ac:dyDescent="0.2">
      <c r="A14" s="14" t="s">
        <v>18</v>
      </c>
      <c r="B14" s="89">
        <v>1762.49</v>
      </c>
      <c r="C14" s="105">
        <v>1326.52</v>
      </c>
      <c r="D14" s="1">
        <v>1709.49</v>
      </c>
      <c r="E14" s="16">
        <v>1150.82</v>
      </c>
      <c r="F14" s="1">
        <v>1547.96</v>
      </c>
      <c r="G14" s="16">
        <v>1384.44</v>
      </c>
      <c r="H14" s="127">
        <v>1086.73</v>
      </c>
      <c r="I14" s="1">
        <v>1414.53</v>
      </c>
      <c r="J14" s="16">
        <v>1512.01</v>
      </c>
      <c r="K14" s="148">
        <v>1174.8800000000001</v>
      </c>
      <c r="L14" s="159">
        <v>1716.44</v>
      </c>
      <c r="M14" s="77">
        <v>1254.3800000000001</v>
      </c>
      <c r="N14" s="16">
        <f t="shared" si="0"/>
        <v>17040.689999999999</v>
      </c>
    </row>
    <row r="15" spans="1:14" x14ac:dyDescent="0.2">
      <c r="A15" s="14" t="s">
        <v>19</v>
      </c>
      <c r="B15" s="89">
        <v>1474.99</v>
      </c>
      <c r="C15" s="105">
        <v>1110.1400000000001</v>
      </c>
      <c r="D15" s="1">
        <v>1430.64</v>
      </c>
      <c r="E15" s="16">
        <v>963.09</v>
      </c>
      <c r="F15" s="1">
        <v>1295.45</v>
      </c>
      <c r="G15" s="16">
        <v>1158.6099999999999</v>
      </c>
      <c r="H15" s="127">
        <v>909.46</v>
      </c>
      <c r="I15" s="1">
        <v>1183.79</v>
      </c>
      <c r="J15" s="16">
        <v>1265.3599999999999</v>
      </c>
      <c r="K15" s="148">
        <v>983.23</v>
      </c>
      <c r="L15" s="159">
        <v>1436.45</v>
      </c>
      <c r="M15" s="77">
        <v>1049.76</v>
      </c>
      <c r="N15" s="16">
        <f t="shared" si="0"/>
        <v>14260.970000000003</v>
      </c>
    </row>
    <row r="16" spans="1:14" x14ac:dyDescent="0.2">
      <c r="A16" s="14" t="s">
        <v>20</v>
      </c>
      <c r="B16" s="89">
        <v>16060.48</v>
      </c>
      <c r="C16" s="105">
        <v>12087.8</v>
      </c>
      <c r="D16" s="1">
        <v>15577.56</v>
      </c>
      <c r="E16" s="16">
        <v>10486.71</v>
      </c>
      <c r="F16" s="1">
        <v>14105.63</v>
      </c>
      <c r="G16" s="16">
        <v>12615.55</v>
      </c>
      <c r="H16" s="127">
        <v>9902.75</v>
      </c>
      <c r="I16" s="1">
        <v>12889.71</v>
      </c>
      <c r="J16" s="16">
        <v>13777.99</v>
      </c>
      <c r="K16" s="148">
        <v>10706</v>
      </c>
      <c r="L16" s="159">
        <v>15640.9</v>
      </c>
      <c r="M16" s="77">
        <v>11430.42</v>
      </c>
      <c r="N16" s="16">
        <f t="shared" si="0"/>
        <v>155281.50000000003</v>
      </c>
    </row>
    <row r="17" spans="1:15" x14ac:dyDescent="0.2">
      <c r="A17" s="14" t="s">
        <v>21</v>
      </c>
      <c r="B17" s="89">
        <v>1364.33</v>
      </c>
      <c r="C17" s="105">
        <v>1026.8499999999999</v>
      </c>
      <c r="D17" s="1">
        <v>1323.31</v>
      </c>
      <c r="E17" s="16">
        <v>890.84</v>
      </c>
      <c r="F17" s="1">
        <v>1198.27</v>
      </c>
      <c r="G17" s="16">
        <v>1071.69</v>
      </c>
      <c r="H17" s="127">
        <v>841.23</v>
      </c>
      <c r="I17" s="1">
        <v>1094.97</v>
      </c>
      <c r="J17" s="16">
        <v>1170.43</v>
      </c>
      <c r="K17" s="148">
        <v>909.47</v>
      </c>
      <c r="L17" s="159">
        <v>1328.69</v>
      </c>
      <c r="M17" s="77">
        <v>971.01</v>
      </c>
      <c r="N17" s="16">
        <f t="shared" si="0"/>
        <v>13191.09</v>
      </c>
    </row>
    <row r="18" spans="1:15" x14ac:dyDescent="0.2">
      <c r="A18" s="14" t="s">
        <v>22</v>
      </c>
      <c r="B18" s="89">
        <v>13492.26</v>
      </c>
      <c r="C18" s="105">
        <v>10154.85</v>
      </c>
      <c r="D18" s="1">
        <v>13086.57</v>
      </c>
      <c r="E18" s="16">
        <v>8809.7800000000007</v>
      </c>
      <c r="F18" s="1">
        <v>11850.01</v>
      </c>
      <c r="G18" s="16">
        <v>10598.21</v>
      </c>
      <c r="H18" s="127">
        <v>8319.2099999999991</v>
      </c>
      <c r="I18" s="1">
        <v>10828.53</v>
      </c>
      <c r="J18" s="16">
        <v>11574.76</v>
      </c>
      <c r="K18" s="148">
        <v>8994.01</v>
      </c>
      <c r="L18" s="159">
        <v>13139.77</v>
      </c>
      <c r="M18" s="77">
        <v>9602.59</v>
      </c>
      <c r="N18" s="16">
        <f t="shared" si="0"/>
        <v>130450.54999999997</v>
      </c>
    </row>
    <row r="19" spans="1:15" x14ac:dyDescent="0.2">
      <c r="A19" s="14" t="s">
        <v>23</v>
      </c>
      <c r="B19" s="89">
        <v>1946.03</v>
      </c>
      <c r="C19" s="105">
        <v>1464.66</v>
      </c>
      <c r="D19" s="1">
        <v>1887.51</v>
      </c>
      <c r="E19" s="16">
        <v>1270.6600000000001</v>
      </c>
      <c r="F19" s="1">
        <v>1709.16</v>
      </c>
      <c r="G19" s="16">
        <v>1528.61</v>
      </c>
      <c r="H19" s="127">
        <v>1199.9000000000001</v>
      </c>
      <c r="I19" s="1">
        <v>1561.83</v>
      </c>
      <c r="J19" s="16">
        <v>1669.46</v>
      </c>
      <c r="K19" s="148">
        <v>1297.23</v>
      </c>
      <c r="L19" s="159">
        <v>1895.19</v>
      </c>
      <c r="M19" s="77">
        <v>1385.01</v>
      </c>
      <c r="N19" s="16">
        <f t="shared" si="0"/>
        <v>18815.249999999996</v>
      </c>
    </row>
    <row r="20" spans="1:15" x14ac:dyDescent="0.2">
      <c r="A20" s="14" t="s">
        <v>24</v>
      </c>
      <c r="B20" s="89">
        <v>1199.46</v>
      </c>
      <c r="C20" s="105">
        <v>902.76</v>
      </c>
      <c r="D20" s="1">
        <v>1163.3900000000001</v>
      </c>
      <c r="E20" s="16">
        <v>783.19</v>
      </c>
      <c r="F20" s="1">
        <v>1053.47</v>
      </c>
      <c r="G20" s="16">
        <v>942.18</v>
      </c>
      <c r="H20" s="127">
        <v>739.58</v>
      </c>
      <c r="I20" s="1">
        <v>962.66</v>
      </c>
      <c r="J20" s="16">
        <v>1029</v>
      </c>
      <c r="K20" s="148">
        <v>799.57</v>
      </c>
      <c r="L20" s="159">
        <v>1168.1199999999999</v>
      </c>
      <c r="M20" s="77">
        <v>853.67</v>
      </c>
      <c r="N20" s="16">
        <f t="shared" si="0"/>
        <v>11597.050000000001</v>
      </c>
    </row>
    <row r="21" spans="1:15" x14ac:dyDescent="0.2">
      <c r="A21" s="14" t="s">
        <v>25</v>
      </c>
      <c r="B21" s="89">
        <v>131986.95000000001</v>
      </c>
      <c r="C21" s="105">
        <v>99338.98</v>
      </c>
      <c r="D21" s="16">
        <v>128018.3</v>
      </c>
      <c r="E21" s="16">
        <v>86181.03</v>
      </c>
      <c r="F21" s="1">
        <v>115921.81</v>
      </c>
      <c r="G21" s="16">
        <v>103676.15</v>
      </c>
      <c r="H21" s="127">
        <v>81381.990000000005</v>
      </c>
      <c r="I21" s="1">
        <v>105929.22</v>
      </c>
      <c r="J21" s="16">
        <v>113229.18</v>
      </c>
      <c r="K21" s="148">
        <v>87983.18</v>
      </c>
      <c r="L21" s="159">
        <v>128538.82</v>
      </c>
      <c r="M21" s="77">
        <v>93936.55</v>
      </c>
      <c r="N21" s="16">
        <f t="shared" si="0"/>
        <v>1276122.1600000001</v>
      </c>
    </row>
    <row r="22" spans="1:15" x14ac:dyDescent="0.2">
      <c r="A22" s="14" t="s">
        <v>26</v>
      </c>
      <c r="B22" s="90">
        <v>2919.65</v>
      </c>
      <c r="C22" s="106">
        <v>2197.4499999999998</v>
      </c>
      <c r="D22" s="16">
        <v>2831.86</v>
      </c>
      <c r="E22" s="16">
        <v>1906.39</v>
      </c>
      <c r="F22" s="16">
        <v>2564.2800000000002</v>
      </c>
      <c r="G22" s="16">
        <v>2293.39</v>
      </c>
      <c r="H22" s="128">
        <v>1800.23</v>
      </c>
      <c r="I22" s="16">
        <v>2343.23</v>
      </c>
      <c r="J22" s="16">
        <v>2504.71</v>
      </c>
      <c r="K22" s="149">
        <v>1946.25</v>
      </c>
      <c r="L22" s="160">
        <v>2843.37</v>
      </c>
      <c r="M22" s="78">
        <v>2077.9499999999998</v>
      </c>
      <c r="N22" s="16">
        <f>SUM(B22:M22)</f>
        <v>28228.76</v>
      </c>
    </row>
    <row r="23" spans="1:15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5" x14ac:dyDescent="0.2">
      <c r="A24" s="14" t="s">
        <v>9</v>
      </c>
      <c r="B24" s="19">
        <f>SUM(B6:B23)</f>
        <v>876515.91</v>
      </c>
      <c r="C24" s="19">
        <f t="shared" ref="C24:M24" si="1">SUM(C6:C23)</f>
        <v>659703.1</v>
      </c>
      <c r="D24" s="19">
        <f t="shared" si="1"/>
        <v>850160.42000000027</v>
      </c>
      <c r="E24" s="170">
        <f t="shared" si="1"/>
        <v>572322.10000000009</v>
      </c>
      <c r="F24" s="19">
        <f t="shared" si="1"/>
        <v>769828.49000000022</v>
      </c>
      <c r="G24" s="19">
        <f t="shared" si="1"/>
        <v>688505.91999999981</v>
      </c>
      <c r="H24" s="19">
        <f t="shared" si="1"/>
        <v>540451.98</v>
      </c>
      <c r="I24" s="19">
        <f t="shared" si="1"/>
        <v>703468.41999999993</v>
      </c>
      <c r="J24" s="19">
        <f t="shared" si="1"/>
        <v>751946.91999999993</v>
      </c>
      <c r="K24" s="19">
        <f t="shared" si="1"/>
        <v>584289.99</v>
      </c>
      <c r="L24" s="19">
        <f t="shared" si="1"/>
        <v>853617.09999999974</v>
      </c>
      <c r="M24" s="19">
        <f t="shared" si="1"/>
        <v>623825.9</v>
      </c>
      <c r="N24" s="19">
        <f>SUM(N6:N22)</f>
        <v>8474636.2500000019</v>
      </c>
      <c r="O24" s="1"/>
    </row>
    <row r="25" spans="1:15" x14ac:dyDescent="0.2">
      <c r="B25" s="176"/>
      <c r="C25" s="176"/>
      <c r="D25" s="176"/>
      <c r="E25" s="176"/>
      <c r="F25" s="176"/>
      <c r="G25" s="176"/>
      <c r="H25" s="176" t="s">
        <v>274</v>
      </c>
      <c r="I25" s="176" t="s">
        <v>274</v>
      </c>
      <c r="J25" s="176"/>
      <c r="K25" s="176" t="s">
        <v>274</v>
      </c>
      <c r="L25" s="176" t="s">
        <v>274</v>
      </c>
      <c r="M25" s="176" t="s">
        <v>274</v>
      </c>
      <c r="N25" s="16"/>
    </row>
    <row r="26" spans="1:15" x14ac:dyDescent="0.2">
      <c r="A26" s="14" t="s">
        <v>46</v>
      </c>
      <c r="B26" s="3">
        <v>49708.5</v>
      </c>
      <c r="C26" s="1">
        <v>49708.5</v>
      </c>
      <c r="D26" s="1">
        <v>49708.5</v>
      </c>
      <c r="E26" s="1">
        <v>49708.5</v>
      </c>
      <c r="F26" s="1">
        <v>49708.5</v>
      </c>
      <c r="G26" s="1">
        <v>49708.5</v>
      </c>
      <c r="H26" s="1">
        <v>49708.5</v>
      </c>
      <c r="I26" s="169">
        <v>49708.5</v>
      </c>
      <c r="J26" s="1">
        <v>49708.5</v>
      </c>
      <c r="K26" s="1">
        <v>49708.5</v>
      </c>
      <c r="L26" s="1">
        <v>49708.5</v>
      </c>
      <c r="M26" s="1">
        <v>-31602.11</v>
      </c>
      <c r="N26" s="16">
        <f>SUM(B26:M26)</f>
        <v>515191.39</v>
      </c>
      <c r="O26" s="1"/>
    </row>
    <row r="27" spans="1:15" x14ac:dyDescent="0.2">
      <c r="A27" s="14" t="s">
        <v>47</v>
      </c>
      <c r="B27" s="1">
        <f>323.19+8991.86</f>
        <v>9315.0500000000011</v>
      </c>
      <c r="C27" s="1">
        <v>0</v>
      </c>
      <c r="D27" s="1">
        <v>0</v>
      </c>
      <c r="E27" s="1">
        <v>0</v>
      </c>
      <c r="F27" s="1">
        <v>50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6655.9</v>
      </c>
      <c r="N27" s="16">
        <f>SUM(B27:M27)</f>
        <v>16020.95</v>
      </c>
    </row>
    <row r="28" spans="1:15" x14ac:dyDescent="0.2">
      <c r="B28" s="1"/>
      <c r="C28" s="1"/>
      <c r="D28" s="1"/>
      <c r="E28" s="1"/>
      <c r="F28" s="1"/>
      <c r="H28" s="1"/>
      <c r="I28" s="1"/>
      <c r="K28" s="1"/>
      <c r="L28" s="1"/>
      <c r="M28" s="1"/>
      <c r="N28" s="16"/>
    </row>
    <row r="29" spans="1:15" x14ac:dyDescent="0.2">
      <c r="A29" s="14" t="s">
        <v>48</v>
      </c>
      <c r="B29" s="1">
        <v>14900770.539999999</v>
      </c>
      <c r="C29" s="1">
        <v>11214952.779999999</v>
      </c>
      <c r="D29" s="1">
        <v>14452727.08</v>
      </c>
      <c r="E29" s="1">
        <v>9729475.7799999993</v>
      </c>
      <c r="F29" s="32">
        <v>13087084.390000001</v>
      </c>
      <c r="G29" s="1">
        <v>11704600.58</v>
      </c>
      <c r="H29" s="1">
        <v>9187683.6500000004</v>
      </c>
      <c r="I29" s="1">
        <v>11958963.08</v>
      </c>
      <c r="J29" s="1">
        <v>12783097.58</v>
      </c>
      <c r="K29" s="1">
        <v>9932929.8900000006</v>
      </c>
      <c r="L29" s="1">
        <v>14511490.779999999</v>
      </c>
      <c r="M29" s="1">
        <v>10605040.310000001</v>
      </c>
      <c r="N29" s="16">
        <f>SUM(B29:M29)</f>
        <v>144068816.44</v>
      </c>
      <c r="O29" s="1"/>
    </row>
    <row r="31" spans="1:15" ht="15.75" thickBot="1" x14ac:dyDescent="0.3">
      <c r="A31" s="14" t="s">
        <v>49</v>
      </c>
      <c r="B31" s="204">
        <f>SUM(B24:B29)</f>
        <v>15836310</v>
      </c>
      <c r="C31" s="204">
        <f>SUM(C24:C29)</f>
        <v>11924364.379999999</v>
      </c>
      <c r="D31" s="204">
        <f>SUM(D24:D29)</f>
        <v>15352596</v>
      </c>
      <c r="E31" s="204">
        <f t="shared" ref="E31:M31" si="2">SUM(E24:E29)</f>
        <v>10351506.379999999</v>
      </c>
      <c r="F31" s="204">
        <f t="shared" si="2"/>
        <v>13906671.380000001</v>
      </c>
      <c r="G31" s="204">
        <f t="shared" si="2"/>
        <v>12442815</v>
      </c>
      <c r="H31" s="204">
        <f t="shared" si="2"/>
        <v>9777844.1300000008</v>
      </c>
      <c r="I31" s="204">
        <f t="shared" si="2"/>
        <v>12712140</v>
      </c>
      <c r="J31" s="204">
        <f t="shared" si="2"/>
        <v>13584753</v>
      </c>
      <c r="K31" s="204">
        <f t="shared" si="2"/>
        <v>10566928.380000001</v>
      </c>
      <c r="L31" s="204">
        <f t="shared" si="2"/>
        <v>15414816.379999999</v>
      </c>
      <c r="M31" s="204">
        <f t="shared" si="2"/>
        <v>11203920</v>
      </c>
      <c r="N31" s="204">
        <f>SUM(N24:N29)</f>
        <v>153074665.03</v>
      </c>
      <c r="O31" s="33"/>
    </row>
    <row r="32" spans="1:15" ht="15.75" thickTop="1" x14ac:dyDescent="0.25">
      <c r="B32" s="33"/>
      <c r="C32" s="1"/>
      <c r="D32" s="1"/>
      <c r="E32" s="1"/>
      <c r="F32" s="1"/>
      <c r="G32" s="1"/>
      <c r="H32" s="1"/>
      <c r="I32" s="1"/>
      <c r="J32" s="1"/>
      <c r="K32" s="1"/>
      <c r="M32" s="1"/>
      <c r="O32" s="34"/>
    </row>
    <row r="33" spans="1:15" ht="15" x14ac:dyDescent="0.25">
      <c r="A33" s="166" t="s">
        <v>257</v>
      </c>
      <c r="B33" s="1">
        <v>1052</v>
      </c>
      <c r="C33" s="1">
        <v>909</v>
      </c>
      <c r="D33" s="1">
        <v>30700</v>
      </c>
      <c r="E33" s="1">
        <v>32321</v>
      </c>
      <c r="F33" s="1">
        <v>87612.5</v>
      </c>
      <c r="G33" s="1">
        <v>52002</v>
      </c>
      <c r="H33" s="1">
        <v>7092</v>
      </c>
      <c r="I33" s="1">
        <v>4772</v>
      </c>
      <c r="J33" s="1">
        <v>2864.5</v>
      </c>
      <c r="K33" s="1">
        <v>1075</v>
      </c>
      <c r="L33" s="1">
        <v>1433</v>
      </c>
      <c r="M33" s="1">
        <v>874</v>
      </c>
      <c r="N33" s="16">
        <f>SUM(B33:M33)</f>
        <v>222707</v>
      </c>
      <c r="O33" s="175">
        <f>N33+N34</f>
        <v>419394.76</v>
      </c>
    </row>
    <row r="34" spans="1:15" s="166" customFormat="1" x14ac:dyDescent="0.2">
      <c r="A34" s="166" t="s">
        <v>258</v>
      </c>
      <c r="B34" s="169">
        <v>3484</v>
      </c>
      <c r="C34" s="169">
        <v>2342.5</v>
      </c>
      <c r="D34" s="34">
        <v>5850</v>
      </c>
      <c r="E34" s="169">
        <v>4875</v>
      </c>
      <c r="F34" s="169">
        <v>67925</v>
      </c>
      <c r="G34" s="169">
        <v>77586.759999999995</v>
      </c>
      <c r="H34" s="169">
        <v>14030.5</v>
      </c>
      <c r="I34" s="169">
        <v>8333.5</v>
      </c>
      <c r="J34" s="169">
        <v>3382</v>
      </c>
      <c r="K34" s="169">
        <v>3718.5</v>
      </c>
      <c r="L34" s="169">
        <v>2552</v>
      </c>
      <c r="M34" s="169">
        <v>2608</v>
      </c>
      <c r="N34" s="112">
        <f>SUM(B34:M34)</f>
        <v>196687.76</v>
      </c>
      <c r="O34" s="169"/>
    </row>
    <row r="35" spans="1:15" x14ac:dyDescent="0.2">
      <c r="A35" s="14" t="s">
        <v>50</v>
      </c>
      <c r="B35" s="1">
        <v>0</v>
      </c>
      <c r="C35" s="1">
        <v>0</v>
      </c>
      <c r="D35" s="1">
        <v>32</v>
      </c>
      <c r="E35" s="1">
        <v>1000</v>
      </c>
      <c r="F35" s="1">
        <v>2000</v>
      </c>
      <c r="G35" s="1">
        <v>13870.24</v>
      </c>
      <c r="H35" s="1">
        <v>0</v>
      </c>
      <c r="I35" s="1">
        <v>16000</v>
      </c>
      <c r="J35" s="1">
        <v>2000</v>
      </c>
      <c r="K35" s="1">
        <v>1000</v>
      </c>
      <c r="L35" s="1">
        <v>5250</v>
      </c>
      <c r="M35" s="1">
        <v>8000</v>
      </c>
      <c r="N35" s="16">
        <f>SUM(B35:M35)</f>
        <v>49152.24</v>
      </c>
      <c r="O35" s="16"/>
    </row>
    <row r="36" spans="1:15" x14ac:dyDescent="0.2">
      <c r="A36" s="14" t="s">
        <v>51</v>
      </c>
      <c r="B36" s="1">
        <v>2797859.55</v>
      </c>
      <c r="C36" s="1">
        <v>3216430.72</v>
      </c>
      <c r="D36" s="1">
        <f>3120868.29-1.5</f>
        <v>3120866.79</v>
      </c>
      <c r="E36" s="1">
        <v>2720251.72</v>
      </c>
      <c r="F36" s="1">
        <v>3188780.36</v>
      </c>
      <c r="G36" s="117">
        <v>2927886.12</v>
      </c>
      <c r="H36" s="1">
        <v>2452282.42</v>
      </c>
      <c r="I36" s="1">
        <v>2974950.03</v>
      </c>
      <c r="J36" s="1">
        <v>3181068.96</v>
      </c>
      <c r="K36" s="1">
        <v>2859926.42</v>
      </c>
      <c r="L36" s="169">
        <v>3064628.43</v>
      </c>
      <c r="M36" s="1">
        <v>3250086.9</v>
      </c>
      <c r="N36" s="16">
        <f>SUM(B36:M36)</f>
        <v>35755018.420000002</v>
      </c>
      <c r="O36" s="1"/>
    </row>
    <row r="37" spans="1:15" x14ac:dyDescent="0.2">
      <c r="A37" s="14" t="s">
        <v>52</v>
      </c>
      <c r="B37" s="35">
        <v>8820000</v>
      </c>
      <c r="C37" s="35">
        <v>6641250</v>
      </c>
      <c r="D37" s="35">
        <v>8550000</v>
      </c>
      <c r="E37" s="35">
        <v>5765250</v>
      </c>
      <c r="F37" s="35">
        <v>7745250</v>
      </c>
      <c r="G37" s="35">
        <v>6930000</v>
      </c>
      <c r="H37" s="36">
        <v>5445750</v>
      </c>
      <c r="I37" s="35">
        <v>7080000</v>
      </c>
      <c r="J37" s="35">
        <v>7566000</v>
      </c>
      <c r="K37" s="35">
        <v>6035250</v>
      </c>
      <c r="L37" s="35">
        <v>8585250</v>
      </c>
      <c r="M37" s="35">
        <v>6240000</v>
      </c>
      <c r="N37" s="37">
        <f>SUM(B37:M37)</f>
        <v>85404000</v>
      </c>
    </row>
    <row r="39" spans="1:15" ht="15" x14ac:dyDescent="0.25">
      <c r="I39" s="33"/>
      <c r="J39" s="33"/>
    </row>
    <row r="40" spans="1:15" x14ac:dyDescent="0.2">
      <c r="J40" s="1"/>
      <c r="N40" s="16"/>
    </row>
    <row r="43" spans="1:15" x14ac:dyDescent="0.2">
      <c r="N43" s="1"/>
    </row>
    <row r="44" spans="1:15" ht="15" x14ac:dyDescent="0.25">
      <c r="B44" s="38"/>
    </row>
    <row r="45" spans="1:15" x14ac:dyDescent="0.2">
      <c r="B45" s="1"/>
    </row>
    <row r="96" spans="13:13" x14ac:dyDescent="0.2">
      <c r="M96" s="68"/>
    </row>
  </sheetData>
  <printOptions horizontalCentered="1"/>
  <pageMargins left="0" right="0" top="0.5" bottom="0.5" header="0.5" footer="0.5"/>
  <pageSetup paperSize="5" scale="84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51"/>
  <sheetViews>
    <sheetView zoomScaleNormal="100" workbookViewId="0">
      <selection activeCell="N49" sqref="N49"/>
    </sheetView>
  </sheetViews>
  <sheetFormatPr defaultRowHeight="12.75" x14ac:dyDescent="0.2"/>
  <cols>
    <col min="1" max="1" width="24.7109375" style="14" customWidth="1"/>
    <col min="2" max="13" width="14" style="14" bestFit="1" customWidth="1"/>
    <col min="14" max="14" width="15" style="14" bestFit="1" customWidth="1"/>
    <col min="15" max="256" width="9.140625" style="14"/>
    <col min="257" max="257" width="24.7109375" style="14" customWidth="1"/>
    <col min="258" max="259" width="12.85546875" style="14" customWidth="1"/>
    <col min="260" max="263" width="12.85546875" style="14" bestFit="1" customWidth="1"/>
    <col min="264" max="264" width="14" style="14" bestFit="1" customWidth="1"/>
    <col min="265" max="269" width="12.85546875" style="14" bestFit="1" customWidth="1"/>
    <col min="270" max="270" width="14.42578125" style="14" bestFit="1" customWidth="1"/>
    <col min="271" max="512" width="9.140625" style="14"/>
    <col min="513" max="513" width="24.7109375" style="14" customWidth="1"/>
    <col min="514" max="515" width="12.85546875" style="14" customWidth="1"/>
    <col min="516" max="519" width="12.85546875" style="14" bestFit="1" customWidth="1"/>
    <col min="520" max="520" width="14" style="14" bestFit="1" customWidth="1"/>
    <col min="521" max="525" width="12.85546875" style="14" bestFit="1" customWidth="1"/>
    <col min="526" max="526" width="14.42578125" style="14" bestFit="1" customWidth="1"/>
    <col min="527" max="768" width="9.140625" style="14"/>
    <col min="769" max="769" width="24.7109375" style="14" customWidth="1"/>
    <col min="770" max="771" width="12.85546875" style="14" customWidth="1"/>
    <col min="772" max="775" width="12.85546875" style="14" bestFit="1" customWidth="1"/>
    <col min="776" max="776" width="14" style="14" bestFit="1" customWidth="1"/>
    <col min="777" max="781" width="12.85546875" style="14" bestFit="1" customWidth="1"/>
    <col min="782" max="782" width="14.42578125" style="14" bestFit="1" customWidth="1"/>
    <col min="783" max="1024" width="9.140625" style="14"/>
    <col min="1025" max="1025" width="24.7109375" style="14" customWidth="1"/>
    <col min="1026" max="1027" width="12.85546875" style="14" customWidth="1"/>
    <col min="1028" max="1031" width="12.85546875" style="14" bestFit="1" customWidth="1"/>
    <col min="1032" max="1032" width="14" style="14" bestFit="1" customWidth="1"/>
    <col min="1033" max="1037" width="12.85546875" style="14" bestFit="1" customWidth="1"/>
    <col min="1038" max="1038" width="14.42578125" style="14" bestFit="1" customWidth="1"/>
    <col min="1039" max="1280" width="9.140625" style="14"/>
    <col min="1281" max="1281" width="24.7109375" style="14" customWidth="1"/>
    <col min="1282" max="1283" width="12.85546875" style="14" customWidth="1"/>
    <col min="1284" max="1287" width="12.85546875" style="14" bestFit="1" customWidth="1"/>
    <col min="1288" max="1288" width="14" style="14" bestFit="1" customWidth="1"/>
    <col min="1289" max="1293" width="12.85546875" style="14" bestFit="1" customWidth="1"/>
    <col min="1294" max="1294" width="14.42578125" style="14" bestFit="1" customWidth="1"/>
    <col min="1295" max="1536" width="9.140625" style="14"/>
    <col min="1537" max="1537" width="24.7109375" style="14" customWidth="1"/>
    <col min="1538" max="1539" width="12.85546875" style="14" customWidth="1"/>
    <col min="1540" max="1543" width="12.85546875" style="14" bestFit="1" customWidth="1"/>
    <col min="1544" max="1544" width="14" style="14" bestFit="1" customWidth="1"/>
    <col min="1545" max="1549" width="12.85546875" style="14" bestFit="1" customWidth="1"/>
    <col min="1550" max="1550" width="14.42578125" style="14" bestFit="1" customWidth="1"/>
    <col min="1551" max="1792" width="9.140625" style="14"/>
    <col min="1793" max="1793" width="24.7109375" style="14" customWidth="1"/>
    <col min="1794" max="1795" width="12.85546875" style="14" customWidth="1"/>
    <col min="1796" max="1799" width="12.85546875" style="14" bestFit="1" customWidth="1"/>
    <col min="1800" max="1800" width="14" style="14" bestFit="1" customWidth="1"/>
    <col min="1801" max="1805" width="12.85546875" style="14" bestFit="1" customWidth="1"/>
    <col min="1806" max="1806" width="14.42578125" style="14" bestFit="1" customWidth="1"/>
    <col min="1807" max="2048" width="9.140625" style="14"/>
    <col min="2049" max="2049" width="24.7109375" style="14" customWidth="1"/>
    <col min="2050" max="2051" width="12.85546875" style="14" customWidth="1"/>
    <col min="2052" max="2055" width="12.85546875" style="14" bestFit="1" customWidth="1"/>
    <col min="2056" max="2056" width="14" style="14" bestFit="1" customWidth="1"/>
    <col min="2057" max="2061" width="12.85546875" style="14" bestFit="1" customWidth="1"/>
    <col min="2062" max="2062" width="14.42578125" style="14" bestFit="1" customWidth="1"/>
    <col min="2063" max="2304" width="9.140625" style="14"/>
    <col min="2305" max="2305" width="24.7109375" style="14" customWidth="1"/>
    <col min="2306" max="2307" width="12.85546875" style="14" customWidth="1"/>
    <col min="2308" max="2311" width="12.85546875" style="14" bestFit="1" customWidth="1"/>
    <col min="2312" max="2312" width="14" style="14" bestFit="1" customWidth="1"/>
    <col min="2313" max="2317" width="12.85546875" style="14" bestFit="1" customWidth="1"/>
    <col min="2318" max="2318" width="14.42578125" style="14" bestFit="1" customWidth="1"/>
    <col min="2319" max="2560" width="9.140625" style="14"/>
    <col min="2561" max="2561" width="24.7109375" style="14" customWidth="1"/>
    <col min="2562" max="2563" width="12.85546875" style="14" customWidth="1"/>
    <col min="2564" max="2567" width="12.85546875" style="14" bestFit="1" customWidth="1"/>
    <col min="2568" max="2568" width="14" style="14" bestFit="1" customWidth="1"/>
    <col min="2569" max="2573" width="12.85546875" style="14" bestFit="1" customWidth="1"/>
    <col min="2574" max="2574" width="14.42578125" style="14" bestFit="1" customWidth="1"/>
    <col min="2575" max="2816" width="9.140625" style="14"/>
    <col min="2817" max="2817" width="24.7109375" style="14" customWidth="1"/>
    <col min="2818" max="2819" width="12.85546875" style="14" customWidth="1"/>
    <col min="2820" max="2823" width="12.85546875" style="14" bestFit="1" customWidth="1"/>
    <col min="2824" max="2824" width="14" style="14" bestFit="1" customWidth="1"/>
    <col min="2825" max="2829" width="12.85546875" style="14" bestFit="1" customWidth="1"/>
    <col min="2830" max="2830" width="14.42578125" style="14" bestFit="1" customWidth="1"/>
    <col min="2831" max="3072" width="9.140625" style="14"/>
    <col min="3073" max="3073" width="24.7109375" style="14" customWidth="1"/>
    <col min="3074" max="3075" width="12.85546875" style="14" customWidth="1"/>
    <col min="3076" max="3079" width="12.85546875" style="14" bestFit="1" customWidth="1"/>
    <col min="3080" max="3080" width="14" style="14" bestFit="1" customWidth="1"/>
    <col min="3081" max="3085" width="12.85546875" style="14" bestFit="1" customWidth="1"/>
    <col min="3086" max="3086" width="14.42578125" style="14" bestFit="1" customWidth="1"/>
    <col min="3087" max="3328" width="9.140625" style="14"/>
    <col min="3329" max="3329" width="24.7109375" style="14" customWidth="1"/>
    <col min="3330" max="3331" width="12.85546875" style="14" customWidth="1"/>
    <col min="3332" max="3335" width="12.85546875" style="14" bestFit="1" customWidth="1"/>
    <col min="3336" max="3336" width="14" style="14" bestFit="1" customWidth="1"/>
    <col min="3337" max="3341" width="12.85546875" style="14" bestFit="1" customWidth="1"/>
    <col min="3342" max="3342" width="14.42578125" style="14" bestFit="1" customWidth="1"/>
    <col min="3343" max="3584" width="9.140625" style="14"/>
    <col min="3585" max="3585" width="24.7109375" style="14" customWidth="1"/>
    <col min="3586" max="3587" width="12.85546875" style="14" customWidth="1"/>
    <col min="3588" max="3591" width="12.85546875" style="14" bestFit="1" customWidth="1"/>
    <col min="3592" max="3592" width="14" style="14" bestFit="1" customWidth="1"/>
    <col min="3593" max="3597" width="12.85546875" style="14" bestFit="1" customWidth="1"/>
    <col min="3598" max="3598" width="14.42578125" style="14" bestFit="1" customWidth="1"/>
    <col min="3599" max="3840" width="9.140625" style="14"/>
    <col min="3841" max="3841" width="24.7109375" style="14" customWidth="1"/>
    <col min="3842" max="3843" width="12.85546875" style="14" customWidth="1"/>
    <col min="3844" max="3847" width="12.85546875" style="14" bestFit="1" customWidth="1"/>
    <col min="3848" max="3848" width="14" style="14" bestFit="1" customWidth="1"/>
    <col min="3849" max="3853" width="12.85546875" style="14" bestFit="1" customWidth="1"/>
    <col min="3854" max="3854" width="14.42578125" style="14" bestFit="1" customWidth="1"/>
    <col min="3855" max="4096" width="9.140625" style="14"/>
    <col min="4097" max="4097" width="24.7109375" style="14" customWidth="1"/>
    <col min="4098" max="4099" width="12.85546875" style="14" customWidth="1"/>
    <col min="4100" max="4103" width="12.85546875" style="14" bestFit="1" customWidth="1"/>
    <col min="4104" max="4104" width="14" style="14" bestFit="1" customWidth="1"/>
    <col min="4105" max="4109" width="12.85546875" style="14" bestFit="1" customWidth="1"/>
    <col min="4110" max="4110" width="14.42578125" style="14" bestFit="1" customWidth="1"/>
    <col min="4111" max="4352" width="9.140625" style="14"/>
    <col min="4353" max="4353" width="24.7109375" style="14" customWidth="1"/>
    <col min="4354" max="4355" width="12.85546875" style="14" customWidth="1"/>
    <col min="4356" max="4359" width="12.85546875" style="14" bestFit="1" customWidth="1"/>
    <col min="4360" max="4360" width="14" style="14" bestFit="1" customWidth="1"/>
    <col min="4361" max="4365" width="12.85546875" style="14" bestFit="1" customWidth="1"/>
    <col min="4366" max="4366" width="14.42578125" style="14" bestFit="1" customWidth="1"/>
    <col min="4367" max="4608" width="9.140625" style="14"/>
    <col min="4609" max="4609" width="24.7109375" style="14" customWidth="1"/>
    <col min="4610" max="4611" width="12.85546875" style="14" customWidth="1"/>
    <col min="4612" max="4615" width="12.85546875" style="14" bestFit="1" customWidth="1"/>
    <col min="4616" max="4616" width="14" style="14" bestFit="1" customWidth="1"/>
    <col min="4617" max="4621" width="12.85546875" style="14" bestFit="1" customWidth="1"/>
    <col min="4622" max="4622" width="14.42578125" style="14" bestFit="1" customWidth="1"/>
    <col min="4623" max="4864" width="9.140625" style="14"/>
    <col min="4865" max="4865" width="24.7109375" style="14" customWidth="1"/>
    <col min="4866" max="4867" width="12.85546875" style="14" customWidth="1"/>
    <col min="4868" max="4871" width="12.85546875" style="14" bestFit="1" customWidth="1"/>
    <col min="4872" max="4872" width="14" style="14" bestFit="1" customWidth="1"/>
    <col min="4873" max="4877" width="12.85546875" style="14" bestFit="1" customWidth="1"/>
    <col min="4878" max="4878" width="14.42578125" style="14" bestFit="1" customWidth="1"/>
    <col min="4879" max="5120" width="9.140625" style="14"/>
    <col min="5121" max="5121" width="24.7109375" style="14" customWidth="1"/>
    <col min="5122" max="5123" width="12.85546875" style="14" customWidth="1"/>
    <col min="5124" max="5127" width="12.85546875" style="14" bestFit="1" customWidth="1"/>
    <col min="5128" max="5128" width="14" style="14" bestFit="1" customWidth="1"/>
    <col min="5129" max="5133" width="12.85546875" style="14" bestFit="1" customWidth="1"/>
    <col min="5134" max="5134" width="14.42578125" style="14" bestFit="1" customWidth="1"/>
    <col min="5135" max="5376" width="9.140625" style="14"/>
    <col min="5377" max="5377" width="24.7109375" style="14" customWidth="1"/>
    <col min="5378" max="5379" width="12.85546875" style="14" customWidth="1"/>
    <col min="5380" max="5383" width="12.85546875" style="14" bestFit="1" customWidth="1"/>
    <col min="5384" max="5384" width="14" style="14" bestFit="1" customWidth="1"/>
    <col min="5385" max="5389" width="12.85546875" style="14" bestFit="1" customWidth="1"/>
    <col min="5390" max="5390" width="14.42578125" style="14" bestFit="1" customWidth="1"/>
    <col min="5391" max="5632" width="9.140625" style="14"/>
    <col min="5633" max="5633" width="24.7109375" style="14" customWidth="1"/>
    <col min="5634" max="5635" width="12.85546875" style="14" customWidth="1"/>
    <col min="5636" max="5639" width="12.85546875" style="14" bestFit="1" customWidth="1"/>
    <col min="5640" max="5640" width="14" style="14" bestFit="1" customWidth="1"/>
    <col min="5641" max="5645" width="12.85546875" style="14" bestFit="1" customWidth="1"/>
    <col min="5646" max="5646" width="14.42578125" style="14" bestFit="1" customWidth="1"/>
    <col min="5647" max="5888" width="9.140625" style="14"/>
    <col min="5889" max="5889" width="24.7109375" style="14" customWidth="1"/>
    <col min="5890" max="5891" width="12.85546875" style="14" customWidth="1"/>
    <col min="5892" max="5895" width="12.85546875" style="14" bestFit="1" customWidth="1"/>
    <col min="5896" max="5896" width="14" style="14" bestFit="1" customWidth="1"/>
    <col min="5897" max="5901" width="12.85546875" style="14" bestFit="1" customWidth="1"/>
    <col min="5902" max="5902" width="14.42578125" style="14" bestFit="1" customWidth="1"/>
    <col min="5903" max="6144" width="9.140625" style="14"/>
    <col min="6145" max="6145" width="24.7109375" style="14" customWidth="1"/>
    <col min="6146" max="6147" width="12.85546875" style="14" customWidth="1"/>
    <col min="6148" max="6151" width="12.85546875" style="14" bestFit="1" customWidth="1"/>
    <col min="6152" max="6152" width="14" style="14" bestFit="1" customWidth="1"/>
    <col min="6153" max="6157" width="12.85546875" style="14" bestFit="1" customWidth="1"/>
    <col min="6158" max="6158" width="14.42578125" style="14" bestFit="1" customWidth="1"/>
    <col min="6159" max="6400" width="9.140625" style="14"/>
    <col min="6401" max="6401" width="24.7109375" style="14" customWidth="1"/>
    <col min="6402" max="6403" width="12.85546875" style="14" customWidth="1"/>
    <col min="6404" max="6407" width="12.85546875" style="14" bestFit="1" customWidth="1"/>
    <col min="6408" max="6408" width="14" style="14" bestFit="1" customWidth="1"/>
    <col min="6409" max="6413" width="12.85546875" style="14" bestFit="1" customWidth="1"/>
    <col min="6414" max="6414" width="14.42578125" style="14" bestFit="1" customWidth="1"/>
    <col min="6415" max="6656" width="9.140625" style="14"/>
    <col min="6657" max="6657" width="24.7109375" style="14" customWidth="1"/>
    <col min="6658" max="6659" width="12.85546875" style="14" customWidth="1"/>
    <col min="6660" max="6663" width="12.85546875" style="14" bestFit="1" customWidth="1"/>
    <col min="6664" max="6664" width="14" style="14" bestFit="1" customWidth="1"/>
    <col min="6665" max="6669" width="12.85546875" style="14" bestFit="1" customWidth="1"/>
    <col min="6670" max="6670" width="14.42578125" style="14" bestFit="1" customWidth="1"/>
    <col min="6671" max="6912" width="9.140625" style="14"/>
    <col min="6913" max="6913" width="24.7109375" style="14" customWidth="1"/>
    <col min="6914" max="6915" width="12.85546875" style="14" customWidth="1"/>
    <col min="6916" max="6919" width="12.85546875" style="14" bestFit="1" customWidth="1"/>
    <col min="6920" max="6920" width="14" style="14" bestFit="1" customWidth="1"/>
    <col min="6921" max="6925" width="12.85546875" style="14" bestFit="1" customWidth="1"/>
    <col min="6926" max="6926" width="14.42578125" style="14" bestFit="1" customWidth="1"/>
    <col min="6927" max="7168" width="9.140625" style="14"/>
    <col min="7169" max="7169" width="24.7109375" style="14" customWidth="1"/>
    <col min="7170" max="7171" width="12.85546875" style="14" customWidth="1"/>
    <col min="7172" max="7175" width="12.85546875" style="14" bestFit="1" customWidth="1"/>
    <col min="7176" max="7176" width="14" style="14" bestFit="1" customWidth="1"/>
    <col min="7177" max="7181" width="12.85546875" style="14" bestFit="1" customWidth="1"/>
    <col min="7182" max="7182" width="14.42578125" style="14" bestFit="1" customWidth="1"/>
    <col min="7183" max="7424" width="9.140625" style="14"/>
    <col min="7425" max="7425" width="24.7109375" style="14" customWidth="1"/>
    <col min="7426" max="7427" width="12.85546875" style="14" customWidth="1"/>
    <col min="7428" max="7431" width="12.85546875" style="14" bestFit="1" customWidth="1"/>
    <col min="7432" max="7432" width="14" style="14" bestFit="1" customWidth="1"/>
    <col min="7433" max="7437" width="12.85546875" style="14" bestFit="1" customWidth="1"/>
    <col min="7438" max="7438" width="14.42578125" style="14" bestFit="1" customWidth="1"/>
    <col min="7439" max="7680" width="9.140625" style="14"/>
    <col min="7681" max="7681" width="24.7109375" style="14" customWidth="1"/>
    <col min="7682" max="7683" width="12.85546875" style="14" customWidth="1"/>
    <col min="7684" max="7687" width="12.85546875" style="14" bestFit="1" customWidth="1"/>
    <col min="7688" max="7688" width="14" style="14" bestFit="1" customWidth="1"/>
    <col min="7689" max="7693" width="12.85546875" style="14" bestFit="1" customWidth="1"/>
    <col min="7694" max="7694" width="14.42578125" style="14" bestFit="1" customWidth="1"/>
    <col min="7695" max="7936" width="9.140625" style="14"/>
    <col min="7937" max="7937" width="24.7109375" style="14" customWidth="1"/>
    <col min="7938" max="7939" width="12.85546875" style="14" customWidth="1"/>
    <col min="7940" max="7943" width="12.85546875" style="14" bestFit="1" customWidth="1"/>
    <col min="7944" max="7944" width="14" style="14" bestFit="1" customWidth="1"/>
    <col min="7945" max="7949" width="12.85546875" style="14" bestFit="1" customWidth="1"/>
    <col min="7950" max="7950" width="14.42578125" style="14" bestFit="1" customWidth="1"/>
    <col min="7951" max="8192" width="9.140625" style="14"/>
    <col min="8193" max="8193" width="24.7109375" style="14" customWidth="1"/>
    <col min="8194" max="8195" width="12.85546875" style="14" customWidth="1"/>
    <col min="8196" max="8199" width="12.85546875" style="14" bestFit="1" customWidth="1"/>
    <col min="8200" max="8200" width="14" style="14" bestFit="1" customWidth="1"/>
    <col min="8201" max="8205" width="12.85546875" style="14" bestFit="1" customWidth="1"/>
    <col min="8206" max="8206" width="14.42578125" style="14" bestFit="1" customWidth="1"/>
    <col min="8207" max="8448" width="9.140625" style="14"/>
    <col min="8449" max="8449" width="24.7109375" style="14" customWidth="1"/>
    <col min="8450" max="8451" width="12.85546875" style="14" customWidth="1"/>
    <col min="8452" max="8455" width="12.85546875" style="14" bestFit="1" customWidth="1"/>
    <col min="8456" max="8456" width="14" style="14" bestFit="1" customWidth="1"/>
    <col min="8457" max="8461" width="12.85546875" style="14" bestFit="1" customWidth="1"/>
    <col min="8462" max="8462" width="14.42578125" style="14" bestFit="1" customWidth="1"/>
    <col min="8463" max="8704" width="9.140625" style="14"/>
    <col min="8705" max="8705" width="24.7109375" style="14" customWidth="1"/>
    <col min="8706" max="8707" width="12.85546875" style="14" customWidth="1"/>
    <col min="8708" max="8711" width="12.85546875" style="14" bestFit="1" customWidth="1"/>
    <col min="8712" max="8712" width="14" style="14" bestFit="1" customWidth="1"/>
    <col min="8713" max="8717" width="12.85546875" style="14" bestFit="1" customWidth="1"/>
    <col min="8718" max="8718" width="14.42578125" style="14" bestFit="1" customWidth="1"/>
    <col min="8719" max="8960" width="9.140625" style="14"/>
    <col min="8961" max="8961" width="24.7109375" style="14" customWidth="1"/>
    <col min="8962" max="8963" width="12.85546875" style="14" customWidth="1"/>
    <col min="8964" max="8967" width="12.85546875" style="14" bestFit="1" customWidth="1"/>
    <col min="8968" max="8968" width="14" style="14" bestFit="1" customWidth="1"/>
    <col min="8969" max="8973" width="12.85546875" style="14" bestFit="1" customWidth="1"/>
    <col min="8974" max="8974" width="14.42578125" style="14" bestFit="1" customWidth="1"/>
    <col min="8975" max="9216" width="9.140625" style="14"/>
    <col min="9217" max="9217" width="24.7109375" style="14" customWidth="1"/>
    <col min="9218" max="9219" width="12.85546875" style="14" customWidth="1"/>
    <col min="9220" max="9223" width="12.85546875" style="14" bestFit="1" customWidth="1"/>
    <col min="9224" max="9224" width="14" style="14" bestFit="1" customWidth="1"/>
    <col min="9225" max="9229" width="12.85546875" style="14" bestFit="1" customWidth="1"/>
    <col min="9230" max="9230" width="14.42578125" style="14" bestFit="1" customWidth="1"/>
    <col min="9231" max="9472" width="9.140625" style="14"/>
    <col min="9473" max="9473" width="24.7109375" style="14" customWidth="1"/>
    <col min="9474" max="9475" width="12.85546875" style="14" customWidth="1"/>
    <col min="9476" max="9479" width="12.85546875" style="14" bestFit="1" customWidth="1"/>
    <col min="9480" max="9480" width="14" style="14" bestFit="1" customWidth="1"/>
    <col min="9481" max="9485" width="12.85546875" style="14" bestFit="1" customWidth="1"/>
    <col min="9486" max="9486" width="14.42578125" style="14" bestFit="1" customWidth="1"/>
    <col min="9487" max="9728" width="9.140625" style="14"/>
    <col min="9729" max="9729" width="24.7109375" style="14" customWidth="1"/>
    <col min="9730" max="9731" width="12.85546875" style="14" customWidth="1"/>
    <col min="9732" max="9735" width="12.85546875" style="14" bestFit="1" customWidth="1"/>
    <col min="9736" max="9736" width="14" style="14" bestFit="1" customWidth="1"/>
    <col min="9737" max="9741" width="12.85546875" style="14" bestFit="1" customWidth="1"/>
    <col min="9742" max="9742" width="14.42578125" style="14" bestFit="1" customWidth="1"/>
    <col min="9743" max="9984" width="9.140625" style="14"/>
    <col min="9985" max="9985" width="24.7109375" style="14" customWidth="1"/>
    <col min="9986" max="9987" width="12.85546875" style="14" customWidth="1"/>
    <col min="9988" max="9991" width="12.85546875" style="14" bestFit="1" customWidth="1"/>
    <col min="9992" max="9992" width="14" style="14" bestFit="1" customWidth="1"/>
    <col min="9993" max="9997" width="12.85546875" style="14" bestFit="1" customWidth="1"/>
    <col min="9998" max="9998" width="14.42578125" style="14" bestFit="1" customWidth="1"/>
    <col min="9999" max="10240" width="9.140625" style="14"/>
    <col min="10241" max="10241" width="24.7109375" style="14" customWidth="1"/>
    <col min="10242" max="10243" width="12.85546875" style="14" customWidth="1"/>
    <col min="10244" max="10247" width="12.85546875" style="14" bestFit="1" customWidth="1"/>
    <col min="10248" max="10248" width="14" style="14" bestFit="1" customWidth="1"/>
    <col min="10249" max="10253" width="12.85546875" style="14" bestFit="1" customWidth="1"/>
    <col min="10254" max="10254" width="14.42578125" style="14" bestFit="1" customWidth="1"/>
    <col min="10255" max="10496" width="9.140625" style="14"/>
    <col min="10497" max="10497" width="24.7109375" style="14" customWidth="1"/>
    <col min="10498" max="10499" width="12.85546875" style="14" customWidth="1"/>
    <col min="10500" max="10503" width="12.85546875" style="14" bestFit="1" customWidth="1"/>
    <col min="10504" max="10504" width="14" style="14" bestFit="1" customWidth="1"/>
    <col min="10505" max="10509" width="12.85546875" style="14" bestFit="1" customWidth="1"/>
    <col min="10510" max="10510" width="14.42578125" style="14" bestFit="1" customWidth="1"/>
    <col min="10511" max="10752" width="9.140625" style="14"/>
    <col min="10753" max="10753" width="24.7109375" style="14" customWidth="1"/>
    <col min="10754" max="10755" width="12.85546875" style="14" customWidth="1"/>
    <col min="10756" max="10759" width="12.85546875" style="14" bestFit="1" customWidth="1"/>
    <col min="10760" max="10760" width="14" style="14" bestFit="1" customWidth="1"/>
    <col min="10761" max="10765" width="12.85546875" style="14" bestFit="1" customWidth="1"/>
    <col min="10766" max="10766" width="14.42578125" style="14" bestFit="1" customWidth="1"/>
    <col min="10767" max="11008" width="9.140625" style="14"/>
    <col min="11009" max="11009" width="24.7109375" style="14" customWidth="1"/>
    <col min="11010" max="11011" width="12.85546875" style="14" customWidth="1"/>
    <col min="11012" max="11015" width="12.85546875" style="14" bestFit="1" customWidth="1"/>
    <col min="11016" max="11016" width="14" style="14" bestFit="1" customWidth="1"/>
    <col min="11017" max="11021" width="12.85546875" style="14" bestFit="1" customWidth="1"/>
    <col min="11022" max="11022" width="14.42578125" style="14" bestFit="1" customWidth="1"/>
    <col min="11023" max="11264" width="9.140625" style="14"/>
    <col min="11265" max="11265" width="24.7109375" style="14" customWidth="1"/>
    <col min="11266" max="11267" width="12.85546875" style="14" customWidth="1"/>
    <col min="11268" max="11271" width="12.85546875" style="14" bestFit="1" customWidth="1"/>
    <col min="11272" max="11272" width="14" style="14" bestFit="1" customWidth="1"/>
    <col min="11273" max="11277" width="12.85546875" style="14" bestFit="1" customWidth="1"/>
    <col min="11278" max="11278" width="14.42578125" style="14" bestFit="1" customWidth="1"/>
    <col min="11279" max="11520" width="9.140625" style="14"/>
    <col min="11521" max="11521" width="24.7109375" style="14" customWidth="1"/>
    <col min="11522" max="11523" width="12.85546875" style="14" customWidth="1"/>
    <col min="11524" max="11527" width="12.85546875" style="14" bestFit="1" customWidth="1"/>
    <col min="11528" max="11528" width="14" style="14" bestFit="1" customWidth="1"/>
    <col min="11529" max="11533" width="12.85546875" style="14" bestFit="1" customWidth="1"/>
    <col min="11534" max="11534" width="14.42578125" style="14" bestFit="1" customWidth="1"/>
    <col min="11535" max="11776" width="9.140625" style="14"/>
    <col min="11777" max="11777" width="24.7109375" style="14" customWidth="1"/>
    <col min="11778" max="11779" width="12.85546875" style="14" customWidth="1"/>
    <col min="11780" max="11783" width="12.85546875" style="14" bestFit="1" customWidth="1"/>
    <col min="11784" max="11784" width="14" style="14" bestFit="1" customWidth="1"/>
    <col min="11785" max="11789" width="12.85546875" style="14" bestFit="1" customWidth="1"/>
    <col min="11790" max="11790" width="14.42578125" style="14" bestFit="1" customWidth="1"/>
    <col min="11791" max="12032" width="9.140625" style="14"/>
    <col min="12033" max="12033" width="24.7109375" style="14" customWidth="1"/>
    <col min="12034" max="12035" width="12.85546875" style="14" customWidth="1"/>
    <col min="12036" max="12039" width="12.85546875" style="14" bestFit="1" customWidth="1"/>
    <col min="12040" max="12040" width="14" style="14" bestFit="1" customWidth="1"/>
    <col min="12041" max="12045" width="12.85546875" style="14" bestFit="1" customWidth="1"/>
    <col min="12046" max="12046" width="14.42578125" style="14" bestFit="1" customWidth="1"/>
    <col min="12047" max="12288" width="9.140625" style="14"/>
    <col min="12289" max="12289" width="24.7109375" style="14" customWidth="1"/>
    <col min="12290" max="12291" width="12.85546875" style="14" customWidth="1"/>
    <col min="12292" max="12295" width="12.85546875" style="14" bestFit="1" customWidth="1"/>
    <col min="12296" max="12296" width="14" style="14" bestFit="1" customWidth="1"/>
    <col min="12297" max="12301" width="12.85546875" style="14" bestFit="1" customWidth="1"/>
    <col min="12302" max="12302" width="14.42578125" style="14" bestFit="1" customWidth="1"/>
    <col min="12303" max="12544" width="9.140625" style="14"/>
    <col min="12545" max="12545" width="24.7109375" style="14" customWidth="1"/>
    <col min="12546" max="12547" width="12.85546875" style="14" customWidth="1"/>
    <col min="12548" max="12551" width="12.85546875" style="14" bestFit="1" customWidth="1"/>
    <col min="12552" max="12552" width="14" style="14" bestFit="1" customWidth="1"/>
    <col min="12553" max="12557" width="12.85546875" style="14" bestFit="1" customWidth="1"/>
    <col min="12558" max="12558" width="14.42578125" style="14" bestFit="1" customWidth="1"/>
    <col min="12559" max="12800" width="9.140625" style="14"/>
    <col min="12801" max="12801" width="24.7109375" style="14" customWidth="1"/>
    <col min="12802" max="12803" width="12.85546875" style="14" customWidth="1"/>
    <col min="12804" max="12807" width="12.85546875" style="14" bestFit="1" customWidth="1"/>
    <col min="12808" max="12808" width="14" style="14" bestFit="1" customWidth="1"/>
    <col min="12809" max="12813" width="12.85546875" style="14" bestFit="1" customWidth="1"/>
    <col min="12814" max="12814" width="14.42578125" style="14" bestFit="1" customWidth="1"/>
    <col min="12815" max="13056" width="9.140625" style="14"/>
    <col min="13057" max="13057" width="24.7109375" style="14" customWidth="1"/>
    <col min="13058" max="13059" width="12.85546875" style="14" customWidth="1"/>
    <col min="13060" max="13063" width="12.85546875" style="14" bestFit="1" customWidth="1"/>
    <col min="13064" max="13064" width="14" style="14" bestFit="1" customWidth="1"/>
    <col min="13065" max="13069" width="12.85546875" style="14" bestFit="1" customWidth="1"/>
    <col min="13070" max="13070" width="14.42578125" style="14" bestFit="1" customWidth="1"/>
    <col min="13071" max="13312" width="9.140625" style="14"/>
    <col min="13313" max="13313" width="24.7109375" style="14" customWidth="1"/>
    <col min="13314" max="13315" width="12.85546875" style="14" customWidth="1"/>
    <col min="13316" max="13319" width="12.85546875" style="14" bestFit="1" customWidth="1"/>
    <col min="13320" max="13320" width="14" style="14" bestFit="1" customWidth="1"/>
    <col min="13321" max="13325" width="12.85546875" style="14" bestFit="1" customWidth="1"/>
    <col min="13326" max="13326" width="14.42578125" style="14" bestFit="1" customWidth="1"/>
    <col min="13327" max="13568" width="9.140625" style="14"/>
    <col min="13569" max="13569" width="24.7109375" style="14" customWidth="1"/>
    <col min="13570" max="13571" width="12.85546875" style="14" customWidth="1"/>
    <col min="13572" max="13575" width="12.85546875" style="14" bestFit="1" customWidth="1"/>
    <col min="13576" max="13576" width="14" style="14" bestFit="1" customWidth="1"/>
    <col min="13577" max="13581" width="12.85546875" style="14" bestFit="1" customWidth="1"/>
    <col min="13582" max="13582" width="14.42578125" style="14" bestFit="1" customWidth="1"/>
    <col min="13583" max="13824" width="9.140625" style="14"/>
    <col min="13825" max="13825" width="24.7109375" style="14" customWidth="1"/>
    <col min="13826" max="13827" width="12.85546875" style="14" customWidth="1"/>
    <col min="13828" max="13831" width="12.85546875" style="14" bestFit="1" customWidth="1"/>
    <col min="13832" max="13832" width="14" style="14" bestFit="1" customWidth="1"/>
    <col min="13833" max="13837" width="12.85546875" style="14" bestFit="1" customWidth="1"/>
    <col min="13838" max="13838" width="14.42578125" style="14" bestFit="1" customWidth="1"/>
    <col min="13839" max="14080" width="9.140625" style="14"/>
    <col min="14081" max="14081" width="24.7109375" style="14" customWidth="1"/>
    <col min="14082" max="14083" width="12.85546875" style="14" customWidth="1"/>
    <col min="14084" max="14087" width="12.85546875" style="14" bestFit="1" customWidth="1"/>
    <col min="14088" max="14088" width="14" style="14" bestFit="1" customWidth="1"/>
    <col min="14089" max="14093" width="12.85546875" style="14" bestFit="1" customWidth="1"/>
    <col min="14094" max="14094" width="14.42578125" style="14" bestFit="1" customWidth="1"/>
    <col min="14095" max="14336" width="9.140625" style="14"/>
    <col min="14337" max="14337" width="24.7109375" style="14" customWidth="1"/>
    <col min="14338" max="14339" width="12.85546875" style="14" customWidth="1"/>
    <col min="14340" max="14343" width="12.85546875" style="14" bestFit="1" customWidth="1"/>
    <col min="14344" max="14344" width="14" style="14" bestFit="1" customWidth="1"/>
    <col min="14345" max="14349" width="12.85546875" style="14" bestFit="1" customWidth="1"/>
    <col min="14350" max="14350" width="14.42578125" style="14" bestFit="1" customWidth="1"/>
    <col min="14351" max="14592" width="9.140625" style="14"/>
    <col min="14593" max="14593" width="24.7109375" style="14" customWidth="1"/>
    <col min="14594" max="14595" width="12.85546875" style="14" customWidth="1"/>
    <col min="14596" max="14599" width="12.85546875" style="14" bestFit="1" customWidth="1"/>
    <col min="14600" max="14600" width="14" style="14" bestFit="1" customWidth="1"/>
    <col min="14601" max="14605" width="12.85546875" style="14" bestFit="1" customWidth="1"/>
    <col min="14606" max="14606" width="14.42578125" style="14" bestFit="1" customWidth="1"/>
    <col min="14607" max="14848" width="9.140625" style="14"/>
    <col min="14849" max="14849" width="24.7109375" style="14" customWidth="1"/>
    <col min="14850" max="14851" width="12.85546875" style="14" customWidth="1"/>
    <col min="14852" max="14855" width="12.85546875" style="14" bestFit="1" customWidth="1"/>
    <col min="14856" max="14856" width="14" style="14" bestFit="1" customWidth="1"/>
    <col min="14857" max="14861" width="12.85546875" style="14" bestFit="1" customWidth="1"/>
    <col min="14862" max="14862" width="14.42578125" style="14" bestFit="1" customWidth="1"/>
    <col min="14863" max="15104" width="9.140625" style="14"/>
    <col min="15105" max="15105" width="24.7109375" style="14" customWidth="1"/>
    <col min="15106" max="15107" width="12.85546875" style="14" customWidth="1"/>
    <col min="15108" max="15111" width="12.85546875" style="14" bestFit="1" customWidth="1"/>
    <col min="15112" max="15112" width="14" style="14" bestFit="1" customWidth="1"/>
    <col min="15113" max="15117" width="12.85546875" style="14" bestFit="1" customWidth="1"/>
    <col min="15118" max="15118" width="14.42578125" style="14" bestFit="1" customWidth="1"/>
    <col min="15119" max="15360" width="9.140625" style="14"/>
    <col min="15361" max="15361" width="24.7109375" style="14" customWidth="1"/>
    <col min="15362" max="15363" width="12.85546875" style="14" customWidth="1"/>
    <col min="15364" max="15367" width="12.85546875" style="14" bestFit="1" customWidth="1"/>
    <col min="15368" max="15368" width="14" style="14" bestFit="1" customWidth="1"/>
    <col min="15369" max="15373" width="12.85546875" style="14" bestFit="1" customWidth="1"/>
    <col min="15374" max="15374" width="14.42578125" style="14" bestFit="1" customWidth="1"/>
    <col min="15375" max="15616" width="9.140625" style="14"/>
    <col min="15617" max="15617" width="24.7109375" style="14" customWidth="1"/>
    <col min="15618" max="15619" width="12.85546875" style="14" customWidth="1"/>
    <col min="15620" max="15623" width="12.85546875" style="14" bestFit="1" customWidth="1"/>
    <col min="15624" max="15624" width="14" style="14" bestFit="1" customWidth="1"/>
    <col min="15625" max="15629" width="12.85546875" style="14" bestFit="1" customWidth="1"/>
    <col min="15630" max="15630" width="14.42578125" style="14" bestFit="1" customWidth="1"/>
    <col min="15631" max="15872" width="9.140625" style="14"/>
    <col min="15873" max="15873" width="24.7109375" style="14" customWidth="1"/>
    <col min="15874" max="15875" width="12.85546875" style="14" customWidth="1"/>
    <col min="15876" max="15879" width="12.85546875" style="14" bestFit="1" customWidth="1"/>
    <col min="15880" max="15880" width="14" style="14" bestFit="1" customWidth="1"/>
    <col min="15881" max="15885" width="12.85546875" style="14" bestFit="1" customWidth="1"/>
    <col min="15886" max="15886" width="14.42578125" style="14" bestFit="1" customWidth="1"/>
    <col min="15887" max="16128" width="9.140625" style="14"/>
    <col min="16129" max="16129" width="24.7109375" style="14" customWidth="1"/>
    <col min="16130" max="16131" width="12.85546875" style="14" customWidth="1"/>
    <col min="16132" max="16135" width="12.85546875" style="14" bestFit="1" customWidth="1"/>
    <col min="16136" max="16136" width="14" style="14" bestFit="1" customWidth="1"/>
    <col min="16137" max="16141" width="12.85546875" style="14" bestFit="1" customWidth="1"/>
    <col min="16142" max="16142" width="14.42578125" style="14" bestFit="1" customWidth="1"/>
    <col min="16143" max="16384" width="9.140625" style="14"/>
  </cols>
  <sheetData>
    <row r="2" spans="1:14" ht="20.25" x14ac:dyDescent="0.3">
      <c r="A2" s="13" t="s">
        <v>266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6" spans="1:14" x14ac:dyDescent="0.2">
      <c r="A6" s="14" t="s">
        <v>10</v>
      </c>
      <c r="B6" s="91">
        <v>7750.34</v>
      </c>
      <c r="C6" s="107">
        <v>6965.43</v>
      </c>
      <c r="D6" s="16">
        <v>6906.44</v>
      </c>
      <c r="E6" s="16">
        <v>6079.2</v>
      </c>
      <c r="F6" s="5">
        <v>7549.34</v>
      </c>
      <c r="G6" s="16">
        <v>7110.12</v>
      </c>
      <c r="H6" s="129">
        <v>5917.95</v>
      </c>
      <c r="I6" s="16">
        <v>5228.9799999999996</v>
      </c>
      <c r="J6" s="16">
        <v>7440.31</v>
      </c>
      <c r="K6" s="112">
        <v>7644.34</v>
      </c>
      <c r="L6" s="161">
        <v>7933.28</v>
      </c>
      <c r="M6" s="75">
        <v>7312.49</v>
      </c>
      <c r="N6" s="16">
        <f t="shared" ref="N6:N22" si="0">SUM(B6:M6)</f>
        <v>83838.22</v>
      </c>
    </row>
    <row r="7" spans="1:14" x14ac:dyDescent="0.2">
      <c r="A7" s="14" t="s">
        <v>11</v>
      </c>
      <c r="B7" s="91">
        <v>3598.51</v>
      </c>
      <c r="C7" s="107">
        <v>3234.08</v>
      </c>
      <c r="D7" s="16">
        <v>3206.69</v>
      </c>
      <c r="E7" s="16">
        <v>2822.6</v>
      </c>
      <c r="F7" s="5">
        <v>3505.19</v>
      </c>
      <c r="G7" s="16">
        <v>3301.26</v>
      </c>
      <c r="H7" s="129">
        <v>2747.72</v>
      </c>
      <c r="I7" s="16">
        <v>2427.84</v>
      </c>
      <c r="J7" s="16">
        <v>3454.57</v>
      </c>
      <c r="K7" s="112">
        <v>3549.3</v>
      </c>
      <c r="L7" s="161">
        <v>3683.45</v>
      </c>
      <c r="M7" s="75">
        <v>3395.22</v>
      </c>
      <c r="N7" s="16">
        <f t="shared" si="0"/>
        <v>38926.43</v>
      </c>
    </row>
    <row r="8" spans="1:14" x14ac:dyDescent="0.2">
      <c r="A8" s="14" t="s">
        <v>12</v>
      </c>
      <c r="B8" s="91">
        <v>318631.99000000005</v>
      </c>
      <c r="C8" s="107">
        <v>286362.67999999993</v>
      </c>
      <c r="D8" s="16">
        <v>283937.55</v>
      </c>
      <c r="E8" s="16">
        <v>249928.01000000004</v>
      </c>
      <c r="F8" s="5">
        <v>310368.23999999987</v>
      </c>
      <c r="G8" s="16">
        <v>292311.36</v>
      </c>
      <c r="H8" s="129">
        <v>243298.56999999995</v>
      </c>
      <c r="I8" s="16">
        <v>214973.99000000002</v>
      </c>
      <c r="J8" s="16">
        <v>305886.15999999997</v>
      </c>
      <c r="K8" s="112">
        <v>314274.03000000003</v>
      </c>
      <c r="L8" s="161">
        <v>326152.98</v>
      </c>
      <c r="M8" s="75">
        <v>300631.13</v>
      </c>
      <c r="N8" s="16">
        <f t="shared" si="0"/>
        <v>3446756.69</v>
      </c>
    </row>
    <row r="9" spans="1:14" x14ac:dyDescent="0.2">
      <c r="A9" s="14" t="s">
        <v>13</v>
      </c>
      <c r="B9" s="91">
        <v>6740.69</v>
      </c>
      <c r="C9" s="107">
        <v>6058.03</v>
      </c>
      <c r="D9" s="16">
        <v>6006.72</v>
      </c>
      <c r="E9" s="16">
        <v>5287.25</v>
      </c>
      <c r="F9" s="5">
        <v>6565.87</v>
      </c>
      <c r="G9" s="16">
        <v>6183.87</v>
      </c>
      <c r="H9" s="129">
        <v>5147</v>
      </c>
      <c r="I9" s="16">
        <v>4547.79</v>
      </c>
      <c r="J9" s="16">
        <v>6471.05</v>
      </c>
      <c r="K9" s="112">
        <v>6648.49</v>
      </c>
      <c r="L9" s="161">
        <v>6899.79</v>
      </c>
      <c r="M9" s="75">
        <v>6359.88</v>
      </c>
      <c r="N9" s="16">
        <f t="shared" si="0"/>
        <v>72916.430000000008</v>
      </c>
    </row>
    <row r="10" spans="1:14" x14ac:dyDescent="0.2">
      <c r="A10" s="14" t="s">
        <v>14</v>
      </c>
      <c r="B10" s="91">
        <v>7613.11</v>
      </c>
      <c r="C10" s="107">
        <v>6842.1</v>
      </c>
      <c r="D10" s="16">
        <v>6784.15</v>
      </c>
      <c r="E10" s="16">
        <v>5971.56</v>
      </c>
      <c r="F10" s="5">
        <v>7415.66</v>
      </c>
      <c r="G10" s="16">
        <v>6984.23</v>
      </c>
      <c r="H10" s="129">
        <v>5813.16</v>
      </c>
      <c r="I10" s="16">
        <v>5136.3999999999996</v>
      </c>
      <c r="J10" s="16">
        <v>7308.57</v>
      </c>
      <c r="K10" s="112">
        <v>7508.99</v>
      </c>
      <c r="L10" s="161">
        <v>7792.81</v>
      </c>
      <c r="M10" s="75">
        <v>7183.01</v>
      </c>
      <c r="N10" s="16">
        <f t="shared" si="0"/>
        <v>82353.75</v>
      </c>
    </row>
    <row r="11" spans="1:14" x14ac:dyDescent="0.2">
      <c r="A11" s="14" t="s">
        <v>15</v>
      </c>
      <c r="B11" s="91">
        <v>137.13999999999999</v>
      </c>
      <c r="C11" s="107">
        <v>123.25</v>
      </c>
      <c r="D11" s="16">
        <v>122.21</v>
      </c>
      <c r="E11" s="16">
        <v>107.57</v>
      </c>
      <c r="F11" s="5">
        <v>133.58000000000001</v>
      </c>
      <c r="G11" s="16">
        <v>125.81</v>
      </c>
      <c r="H11" s="129">
        <v>104.72</v>
      </c>
      <c r="I11" s="16">
        <v>92.52</v>
      </c>
      <c r="J11" s="16">
        <v>131.65</v>
      </c>
      <c r="K11" s="112">
        <v>135.26</v>
      </c>
      <c r="L11" s="161">
        <v>140.38</v>
      </c>
      <c r="M11" s="75">
        <v>129.38999999999999</v>
      </c>
      <c r="N11" s="16">
        <f t="shared" si="0"/>
        <v>1483.48</v>
      </c>
    </row>
    <row r="12" spans="1:14" x14ac:dyDescent="0.2">
      <c r="A12" s="14" t="s">
        <v>16</v>
      </c>
      <c r="B12" s="91">
        <v>265.91000000000003</v>
      </c>
      <c r="C12" s="107">
        <v>238.98</v>
      </c>
      <c r="D12" s="16">
        <v>236.96</v>
      </c>
      <c r="E12" s="16">
        <v>208.58</v>
      </c>
      <c r="F12" s="5">
        <v>259.02</v>
      </c>
      <c r="G12" s="16">
        <v>243.95</v>
      </c>
      <c r="H12" s="129">
        <v>203.04</v>
      </c>
      <c r="I12" s="16">
        <v>179.41</v>
      </c>
      <c r="J12" s="16">
        <v>255.28</v>
      </c>
      <c r="K12" s="112">
        <v>262.27999999999997</v>
      </c>
      <c r="L12" s="161">
        <v>272.19</v>
      </c>
      <c r="M12" s="75">
        <v>250.89</v>
      </c>
      <c r="N12" s="16">
        <f t="shared" si="0"/>
        <v>2876.49</v>
      </c>
    </row>
    <row r="13" spans="1:14" x14ac:dyDescent="0.2">
      <c r="A13" s="14" t="s">
        <v>17</v>
      </c>
      <c r="B13" s="91">
        <v>2343.4899999999998</v>
      </c>
      <c r="C13" s="107">
        <v>2106.15</v>
      </c>
      <c r="D13" s="16">
        <v>2088.31</v>
      </c>
      <c r="E13" s="16">
        <v>1838.18</v>
      </c>
      <c r="F13" s="5">
        <v>2282.71</v>
      </c>
      <c r="G13" s="16">
        <v>2149.9</v>
      </c>
      <c r="H13" s="129">
        <v>1789.42</v>
      </c>
      <c r="I13" s="16">
        <v>1581.1</v>
      </c>
      <c r="J13" s="16">
        <v>2249.7399999999998</v>
      </c>
      <c r="K13" s="112">
        <v>2311.4299999999998</v>
      </c>
      <c r="L13" s="161">
        <v>2398.8000000000002</v>
      </c>
      <c r="M13" s="75">
        <v>2211.09</v>
      </c>
      <c r="N13" s="16">
        <f t="shared" si="0"/>
        <v>25350.32</v>
      </c>
    </row>
    <row r="14" spans="1:14" x14ac:dyDescent="0.2">
      <c r="A14" s="14" t="s">
        <v>18</v>
      </c>
      <c r="B14" s="91">
        <v>868.55</v>
      </c>
      <c r="C14" s="107">
        <v>780.59</v>
      </c>
      <c r="D14" s="16">
        <v>773.98</v>
      </c>
      <c r="E14" s="16">
        <v>681.27</v>
      </c>
      <c r="F14" s="5">
        <v>846.02</v>
      </c>
      <c r="G14" s="16">
        <v>796.8</v>
      </c>
      <c r="H14" s="129">
        <v>663.2</v>
      </c>
      <c r="I14" s="16">
        <v>585.99</v>
      </c>
      <c r="J14" s="16">
        <v>833.8</v>
      </c>
      <c r="K14" s="112">
        <v>856.67</v>
      </c>
      <c r="L14" s="161">
        <v>889.05</v>
      </c>
      <c r="M14" s="75">
        <v>819.48</v>
      </c>
      <c r="N14" s="16">
        <f t="shared" si="0"/>
        <v>9395.4</v>
      </c>
    </row>
    <row r="15" spans="1:14" x14ac:dyDescent="0.2">
      <c r="A15" s="14" t="s">
        <v>19</v>
      </c>
      <c r="B15" s="91">
        <v>726.87</v>
      </c>
      <c r="C15" s="107">
        <v>653.26</v>
      </c>
      <c r="D15" s="16">
        <v>647.72</v>
      </c>
      <c r="E15" s="16">
        <v>570.14</v>
      </c>
      <c r="F15" s="5">
        <v>708.02</v>
      </c>
      <c r="G15" s="16">
        <v>666.83</v>
      </c>
      <c r="H15" s="129">
        <v>555.02</v>
      </c>
      <c r="I15" s="16">
        <v>490.4</v>
      </c>
      <c r="J15" s="16">
        <v>697.79</v>
      </c>
      <c r="K15" s="112">
        <v>716.93</v>
      </c>
      <c r="L15" s="161">
        <v>744.03</v>
      </c>
      <c r="M15" s="75">
        <v>685.8</v>
      </c>
      <c r="N15" s="16">
        <f t="shared" si="0"/>
        <v>7862.81</v>
      </c>
    </row>
    <row r="16" spans="1:14" x14ac:dyDescent="0.2">
      <c r="A16" s="14" t="s">
        <v>20</v>
      </c>
      <c r="B16" s="91">
        <v>7914.55</v>
      </c>
      <c r="C16" s="107">
        <v>7113.01</v>
      </c>
      <c r="D16" s="16">
        <v>7052.77</v>
      </c>
      <c r="E16" s="16">
        <v>6208</v>
      </c>
      <c r="F16" s="5">
        <v>7709.28</v>
      </c>
      <c r="G16" s="16">
        <v>7260.77</v>
      </c>
      <c r="H16" s="129">
        <v>6043.33</v>
      </c>
      <c r="I16" s="16">
        <v>5339.77</v>
      </c>
      <c r="J16" s="16">
        <v>7597.95</v>
      </c>
      <c r="K16" s="112">
        <v>7806.3</v>
      </c>
      <c r="L16" s="161">
        <v>8101.36</v>
      </c>
      <c r="M16" s="75">
        <v>7467.42</v>
      </c>
      <c r="N16" s="16">
        <f t="shared" si="0"/>
        <v>85614.510000000009</v>
      </c>
    </row>
    <row r="17" spans="1:14" x14ac:dyDescent="0.2">
      <c r="A17" s="14" t="s">
        <v>21</v>
      </c>
      <c r="B17" s="91">
        <v>672.34</v>
      </c>
      <c r="C17" s="107">
        <v>604.25</v>
      </c>
      <c r="D17" s="16">
        <v>599.13</v>
      </c>
      <c r="E17" s="16">
        <v>527.37</v>
      </c>
      <c r="F17" s="5">
        <v>654.9</v>
      </c>
      <c r="G17" s="16">
        <v>616.79999999999995</v>
      </c>
      <c r="H17" s="129">
        <v>513.38</v>
      </c>
      <c r="I17" s="16">
        <v>453.61</v>
      </c>
      <c r="J17" s="16">
        <v>645.44000000000005</v>
      </c>
      <c r="K17" s="112">
        <v>663.14</v>
      </c>
      <c r="L17" s="161">
        <v>688.21</v>
      </c>
      <c r="M17" s="75">
        <v>634.35</v>
      </c>
      <c r="N17" s="16">
        <f t="shared" si="0"/>
        <v>7272.92</v>
      </c>
    </row>
    <row r="18" spans="1:14" x14ac:dyDescent="0.2">
      <c r="A18" s="14" t="s">
        <v>22</v>
      </c>
      <c r="B18" s="91">
        <v>6648.94</v>
      </c>
      <c r="C18" s="107">
        <v>5975.57</v>
      </c>
      <c r="D18" s="16">
        <v>5924.96</v>
      </c>
      <c r="E18" s="16">
        <v>5215.28</v>
      </c>
      <c r="F18" s="5">
        <v>6476.5</v>
      </c>
      <c r="G18" s="16">
        <v>6099.7</v>
      </c>
      <c r="H18" s="129">
        <v>5076.9399999999996</v>
      </c>
      <c r="I18" s="16">
        <v>4485.8900000000003</v>
      </c>
      <c r="J18" s="16">
        <v>6382.97</v>
      </c>
      <c r="K18" s="112">
        <v>6558</v>
      </c>
      <c r="L18" s="161">
        <v>6805.88</v>
      </c>
      <c r="M18" s="75">
        <v>6273.31</v>
      </c>
      <c r="N18" s="16">
        <f t="shared" si="0"/>
        <v>71923.94</v>
      </c>
    </row>
    <row r="19" spans="1:14" x14ac:dyDescent="0.2">
      <c r="A19" s="14" t="s">
        <v>23</v>
      </c>
      <c r="B19" s="91">
        <v>959</v>
      </c>
      <c r="C19" s="107">
        <v>861.87</v>
      </c>
      <c r="D19" s="16">
        <v>854.57</v>
      </c>
      <c r="E19" s="16">
        <v>752.22</v>
      </c>
      <c r="F19" s="5">
        <v>934.12</v>
      </c>
      <c r="G19" s="16">
        <v>879.78</v>
      </c>
      <c r="H19" s="129">
        <v>732.26</v>
      </c>
      <c r="I19" s="16">
        <v>647.01</v>
      </c>
      <c r="J19" s="16">
        <v>920.63</v>
      </c>
      <c r="K19" s="112">
        <v>945.88</v>
      </c>
      <c r="L19" s="161">
        <v>981.63</v>
      </c>
      <c r="M19" s="75">
        <v>904.82</v>
      </c>
      <c r="N19" s="16">
        <f t="shared" si="0"/>
        <v>10373.789999999999</v>
      </c>
    </row>
    <row r="20" spans="1:14" x14ac:dyDescent="0.2">
      <c r="A20" s="14" t="s">
        <v>24</v>
      </c>
      <c r="B20" s="91">
        <v>591.09</v>
      </c>
      <c r="C20" s="107">
        <v>531.23</v>
      </c>
      <c r="D20" s="16">
        <v>526.73</v>
      </c>
      <c r="E20" s="16">
        <v>463.64</v>
      </c>
      <c r="F20" s="5">
        <v>575.76</v>
      </c>
      <c r="G20" s="16">
        <v>542.26</v>
      </c>
      <c r="H20" s="129">
        <v>451.34</v>
      </c>
      <c r="I20" s="16">
        <v>398.8</v>
      </c>
      <c r="J20" s="16">
        <v>567.45000000000005</v>
      </c>
      <c r="K20" s="112">
        <v>583.01</v>
      </c>
      <c r="L20" s="161">
        <v>605.04</v>
      </c>
      <c r="M20" s="75">
        <v>557.70000000000005</v>
      </c>
      <c r="N20" s="16">
        <f t="shared" si="0"/>
        <v>6394.05</v>
      </c>
    </row>
    <row r="21" spans="1:14" x14ac:dyDescent="0.2">
      <c r="A21" s="14" t="s">
        <v>25</v>
      </c>
      <c r="B21" s="91">
        <v>65042.720000000001</v>
      </c>
      <c r="C21" s="107">
        <v>58455.55</v>
      </c>
      <c r="D21" s="16">
        <v>57960.5</v>
      </c>
      <c r="E21" s="16">
        <v>51018.1</v>
      </c>
      <c r="F21" s="5">
        <v>63355.83</v>
      </c>
      <c r="G21" s="16">
        <v>59669.85</v>
      </c>
      <c r="H21" s="129">
        <v>49664.81</v>
      </c>
      <c r="I21" s="16">
        <v>43882.879999999997</v>
      </c>
      <c r="J21" s="16">
        <v>62440.89</v>
      </c>
      <c r="K21" s="112">
        <v>64153.120000000003</v>
      </c>
      <c r="L21" s="161">
        <v>66577.98</v>
      </c>
      <c r="M21" s="75">
        <v>61368.18</v>
      </c>
      <c r="N21" s="16">
        <f t="shared" si="0"/>
        <v>703590.41</v>
      </c>
    </row>
    <row r="22" spans="1:14" x14ac:dyDescent="0.2">
      <c r="A22" s="14" t="s">
        <v>26</v>
      </c>
      <c r="B22" s="92">
        <v>1438.79</v>
      </c>
      <c r="C22" s="108">
        <v>1293.08</v>
      </c>
      <c r="D22" s="16">
        <v>1282.1300000000001</v>
      </c>
      <c r="E22" s="16">
        <v>1128.56</v>
      </c>
      <c r="F22" s="39">
        <v>1401.48</v>
      </c>
      <c r="G22" s="16">
        <v>1319.94</v>
      </c>
      <c r="H22" s="130">
        <v>1098.6199999999999</v>
      </c>
      <c r="I22" s="16">
        <v>970.72</v>
      </c>
      <c r="J22" s="16">
        <v>1381.24</v>
      </c>
      <c r="K22" s="112">
        <v>1419.11</v>
      </c>
      <c r="L22" s="162">
        <v>1472.75</v>
      </c>
      <c r="M22" s="76">
        <v>1357.51</v>
      </c>
      <c r="N22" s="16">
        <f t="shared" si="0"/>
        <v>15563.929999999998</v>
      </c>
    </row>
    <row r="23" spans="1:14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4" t="s">
        <v>9</v>
      </c>
      <c r="B24" s="19">
        <f t="shared" ref="B24:M24" si="1">SUM(B6:B23)</f>
        <v>431944.02999999997</v>
      </c>
      <c r="C24" s="19">
        <f t="shared" si="1"/>
        <v>388199.11</v>
      </c>
      <c r="D24" s="19">
        <f t="shared" si="1"/>
        <v>384911.52</v>
      </c>
      <c r="E24" s="19">
        <f t="shared" si="1"/>
        <v>338807.53000000009</v>
      </c>
      <c r="F24" s="19">
        <f t="shared" si="1"/>
        <v>420741.52</v>
      </c>
      <c r="G24" s="19">
        <f t="shared" si="1"/>
        <v>396263.23000000004</v>
      </c>
      <c r="H24" s="19">
        <f t="shared" si="1"/>
        <v>329820.48</v>
      </c>
      <c r="I24" s="19">
        <f t="shared" si="1"/>
        <v>291423.09999999998</v>
      </c>
      <c r="J24" s="19">
        <f t="shared" si="1"/>
        <v>414665.49</v>
      </c>
      <c r="K24" s="19">
        <f t="shared" si="1"/>
        <v>426036.28</v>
      </c>
      <c r="L24" s="19">
        <f t="shared" si="1"/>
        <v>442139.60999999993</v>
      </c>
      <c r="M24" s="19">
        <f t="shared" si="1"/>
        <v>407541.67000000004</v>
      </c>
      <c r="N24" s="19">
        <f>SUM(N6:N22)</f>
        <v>4672493.5699999994</v>
      </c>
    </row>
    <row r="25" spans="1:14" x14ac:dyDescent="0.2"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6"/>
    </row>
    <row r="26" spans="1:14" x14ac:dyDescent="0.2">
      <c r="A26" s="14" t="s">
        <v>53</v>
      </c>
      <c r="B26" s="203">
        <v>4679176.17</v>
      </c>
      <c r="C26" s="203">
        <v>4361648.45</v>
      </c>
      <c r="D26" s="203">
        <v>4325279.9000000004</v>
      </c>
      <c r="E26" s="203">
        <v>3809027.63</v>
      </c>
      <c r="F26" s="203">
        <v>4358377.8099999996</v>
      </c>
      <c r="G26" s="203">
        <v>4273218.53</v>
      </c>
      <c r="H26" s="203">
        <v>3528407.85</v>
      </c>
      <c r="I26" s="203">
        <v>3198817.68</v>
      </c>
      <c r="J26" s="203">
        <v>4362372.03</v>
      </c>
      <c r="K26" s="203">
        <v>4480918.5</v>
      </c>
      <c r="L26" s="203">
        <v>4555896.8499999996</v>
      </c>
      <c r="M26" s="203">
        <v>4459400.22</v>
      </c>
      <c r="N26" s="16">
        <f>SUM(B26:M26)</f>
        <v>50392541.620000005</v>
      </c>
    </row>
    <row r="27" spans="1:14" x14ac:dyDescent="0.2">
      <c r="A27" s="14" t="s">
        <v>54</v>
      </c>
      <c r="B27" s="203">
        <v>129583.17</v>
      </c>
      <c r="C27" s="203">
        <v>116459.69</v>
      </c>
      <c r="D27" s="203">
        <v>115473.44</v>
      </c>
      <c r="E27" s="203">
        <v>101642.28</v>
      </c>
      <c r="F27" s="203">
        <v>126222.42</v>
      </c>
      <c r="G27" s="203">
        <v>118878.92</v>
      </c>
      <c r="H27" s="203">
        <v>98946.13</v>
      </c>
      <c r="I27" s="203">
        <v>87426.95</v>
      </c>
      <c r="J27" s="203">
        <v>124399.64</v>
      </c>
      <c r="K27" s="203">
        <v>127810.84</v>
      </c>
      <c r="L27" s="203">
        <v>132641.85999999999</v>
      </c>
      <c r="M27" s="203">
        <v>122262.45</v>
      </c>
      <c r="N27" s="16">
        <f>SUM(B27:M27)</f>
        <v>1401747.7899999998</v>
      </c>
    </row>
    <row r="28" spans="1:14" x14ac:dyDescent="0.2">
      <c r="N28" s="16"/>
    </row>
    <row r="29" spans="1:14" ht="13.5" thickBot="1" x14ac:dyDescent="0.25">
      <c r="A29" s="14" t="s">
        <v>55</v>
      </c>
      <c r="B29" s="204">
        <f>SUM(B24:B27)</f>
        <v>5240703.37</v>
      </c>
      <c r="C29" s="204">
        <f t="shared" ref="C29:N29" si="2">SUM(C24:C27)</f>
        <v>4866307.2500000009</v>
      </c>
      <c r="D29" s="204">
        <f t="shared" si="2"/>
        <v>4825664.8600000003</v>
      </c>
      <c r="E29" s="204">
        <f t="shared" si="2"/>
        <v>4249477.4400000004</v>
      </c>
      <c r="F29" s="204">
        <f t="shared" si="2"/>
        <v>4905341.75</v>
      </c>
      <c r="G29" s="204">
        <f t="shared" si="2"/>
        <v>4788360.6800000006</v>
      </c>
      <c r="H29" s="204">
        <f t="shared" si="2"/>
        <v>3957174.46</v>
      </c>
      <c r="I29" s="204">
        <f t="shared" si="2"/>
        <v>3577667.7300000004</v>
      </c>
      <c r="J29" s="204">
        <f t="shared" si="2"/>
        <v>4901437.16</v>
      </c>
      <c r="K29" s="204">
        <f t="shared" si="2"/>
        <v>5034765.62</v>
      </c>
      <c r="L29" s="204">
        <f t="shared" si="2"/>
        <v>5130678.32</v>
      </c>
      <c r="M29" s="204">
        <f t="shared" si="2"/>
        <v>4989204.34</v>
      </c>
      <c r="N29" s="204">
        <f t="shared" si="2"/>
        <v>56466782.980000004</v>
      </c>
    </row>
    <row r="30" spans="1:14" ht="13.5" thickTop="1" x14ac:dyDescent="0.2">
      <c r="N30" s="16"/>
    </row>
    <row r="31" spans="1:14" x14ac:dyDescent="0.2">
      <c r="A31" s="14" t="s">
        <v>56</v>
      </c>
      <c r="B31" s="16">
        <v>214828.5</v>
      </c>
      <c r="C31" s="16">
        <v>6500</v>
      </c>
      <c r="D31" s="16">
        <v>4062.5</v>
      </c>
      <c r="E31" s="16">
        <v>3462.5</v>
      </c>
      <c r="F31" s="16">
        <v>2377.5</v>
      </c>
      <c r="G31" s="16">
        <v>1322.5</v>
      </c>
      <c r="H31" s="16">
        <v>1902.5</v>
      </c>
      <c r="I31" s="16">
        <v>2612.5</v>
      </c>
      <c r="J31" s="16">
        <v>1687.5</v>
      </c>
      <c r="K31" s="112">
        <v>1306.25</v>
      </c>
      <c r="L31" s="16">
        <v>0</v>
      </c>
      <c r="M31" s="16">
        <v>0</v>
      </c>
      <c r="N31" s="16">
        <f t="shared" ref="N31:N38" si="3">SUM(B31:M31)</f>
        <v>240062.25</v>
      </c>
    </row>
    <row r="32" spans="1:14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12"/>
      <c r="L32" s="16"/>
      <c r="M32" s="16"/>
      <c r="N32" s="16"/>
    </row>
    <row r="33" spans="1:14" x14ac:dyDescent="0.2">
      <c r="A33" s="14" t="s">
        <v>262</v>
      </c>
      <c r="K33" s="166"/>
      <c r="N33" s="16"/>
    </row>
    <row r="34" spans="1:14" x14ac:dyDescent="0.2">
      <c r="A34" s="69" t="s">
        <v>252</v>
      </c>
      <c r="B34" s="35">
        <v>110015.77</v>
      </c>
      <c r="C34" s="35">
        <v>99223.52</v>
      </c>
      <c r="D34" s="35">
        <v>103474.6</v>
      </c>
      <c r="E34" s="35">
        <v>102712.98</v>
      </c>
      <c r="F34" s="35">
        <v>104052.54</v>
      </c>
      <c r="G34" s="35">
        <v>109029.1</v>
      </c>
      <c r="H34" s="35">
        <v>88496.25</v>
      </c>
      <c r="I34" s="35">
        <v>69859.490000000005</v>
      </c>
      <c r="J34" s="35">
        <v>123180.67</v>
      </c>
      <c r="K34" s="35">
        <v>105094.57</v>
      </c>
      <c r="L34" s="35">
        <v>138462.82</v>
      </c>
      <c r="M34" s="32">
        <v>117907.43</v>
      </c>
      <c r="N34" s="16">
        <f>SUM(B34:M34)</f>
        <v>1271509.74</v>
      </c>
    </row>
    <row r="35" spans="1:14" x14ac:dyDescent="0.2">
      <c r="A35" s="14" t="s">
        <v>253</v>
      </c>
      <c r="B35" s="35">
        <v>936992.91</v>
      </c>
      <c r="C35" s="35">
        <v>1035657.43</v>
      </c>
      <c r="D35" s="35">
        <v>1037101.41</v>
      </c>
      <c r="E35" s="35">
        <v>820952.61</v>
      </c>
      <c r="F35" s="35">
        <v>817222.45</v>
      </c>
      <c r="G35" s="35">
        <v>782917.18</v>
      </c>
      <c r="H35" s="35">
        <v>728226.52</v>
      </c>
      <c r="I35" s="35">
        <v>679909.65</v>
      </c>
      <c r="J35" s="35">
        <v>890522.69</v>
      </c>
      <c r="K35" s="35">
        <v>1015572.74</v>
      </c>
      <c r="L35" s="35">
        <v>951274.81</v>
      </c>
      <c r="M35" s="35">
        <v>940393.54</v>
      </c>
      <c r="N35" s="16">
        <f t="shared" si="3"/>
        <v>10636743.940000001</v>
      </c>
    </row>
    <row r="36" spans="1:14" x14ac:dyDescent="0.2">
      <c r="A36" s="14" t="s">
        <v>254</v>
      </c>
      <c r="B36" s="35">
        <v>631292.36</v>
      </c>
      <c r="C36" s="35">
        <v>677613.43</v>
      </c>
      <c r="D36" s="35">
        <v>642840.51</v>
      </c>
      <c r="E36" s="35">
        <v>613416.66</v>
      </c>
      <c r="F36" s="35">
        <v>689862.81</v>
      </c>
      <c r="G36" s="35">
        <v>732604.61</v>
      </c>
      <c r="H36" s="35">
        <v>560660.4</v>
      </c>
      <c r="I36" s="35">
        <v>522050.27</v>
      </c>
      <c r="J36" s="35">
        <v>657014.22</v>
      </c>
      <c r="K36" s="35">
        <v>612911.64</v>
      </c>
      <c r="L36" s="35">
        <v>609154.93000000005</v>
      </c>
      <c r="M36" s="35">
        <v>722468.9</v>
      </c>
      <c r="N36" s="16">
        <f t="shared" si="3"/>
        <v>7671890.7400000002</v>
      </c>
    </row>
    <row r="37" spans="1:14" x14ac:dyDescent="0.2">
      <c r="A37" s="14" t="s">
        <v>255</v>
      </c>
      <c r="B37" s="35">
        <v>237577.74</v>
      </c>
      <c r="C37" s="35">
        <v>252280.32000000001</v>
      </c>
      <c r="D37" s="35">
        <v>266518.19</v>
      </c>
      <c r="E37" s="35">
        <v>264018.28999999998</v>
      </c>
      <c r="F37" s="35">
        <v>256470.78</v>
      </c>
      <c r="G37" s="35">
        <v>302446.21999999997</v>
      </c>
      <c r="H37" s="35">
        <v>201607.22</v>
      </c>
      <c r="I37" s="35">
        <v>204029.98</v>
      </c>
      <c r="J37" s="35">
        <v>243441.16</v>
      </c>
      <c r="K37" s="35">
        <v>226410.91</v>
      </c>
      <c r="L37" s="35">
        <v>245381.12</v>
      </c>
      <c r="M37" s="35">
        <v>272144.5</v>
      </c>
      <c r="N37" s="16">
        <f t="shared" si="3"/>
        <v>2972326.43</v>
      </c>
    </row>
    <row r="38" spans="1:14" x14ac:dyDescent="0.2">
      <c r="A38" s="14" t="s">
        <v>256</v>
      </c>
      <c r="B38" s="40">
        <v>3109996.09</v>
      </c>
      <c r="C38" s="40">
        <v>2795032.55</v>
      </c>
      <c r="D38" s="40">
        <v>2771362.15</v>
      </c>
      <c r="E38" s="40">
        <v>2439413.83</v>
      </c>
      <c r="F38" s="40">
        <v>3029338.3</v>
      </c>
      <c r="G38" s="40">
        <v>2853094.51</v>
      </c>
      <c r="H38" s="40">
        <v>2374706.42</v>
      </c>
      <c r="I38" s="40">
        <v>2098245.4900000002</v>
      </c>
      <c r="J38" s="40">
        <v>2985590.92</v>
      </c>
      <c r="K38" s="40">
        <v>3067460.4</v>
      </c>
      <c r="L38" s="40">
        <v>3183404.45</v>
      </c>
      <c r="M38" s="40">
        <v>2934299.01</v>
      </c>
      <c r="N38" s="41">
        <f t="shared" si="3"/>
        <v>33641944.120000005</v>
      </c>
    </row>
    <row r="39" spans="1:14" x14ac:dyDescent="0.2">
      <c r="A39" s="14" t="s">
        <v>49</v>
      </c>
      <c r="B39" s="122">
        <f>SUM(B34:B38)</f>
        <v>5025874.87</v>
      </c>
      <c r="C39" s="122">
        <f t="shared" ref="C39:M39" si="4">SUM(C34:C38)</f>
        <v>4859807.25</v>
      </c>
      <c r="D39" s="122">
        <f t="shared" si="4"/>
        <v>4821296.8599999994</v>
      </c>
      <c r="E39" s="122">
        <f t="shared" si="4"/>
        <v>4240514.37</v>
      </c>
      <c r="F39" s="122">
        <f t="shared" si="4"/>
        <v>4896946.88</v>
      </c>
      <c r="G39" s="122">
        <f t="shared" si="4"/>
        <v>4780091.62</v>
      </c>
      <c r="H39" s="122">
        <f t="shared" si="4"/>
        <v>3953696.8099999996</v>
      </c>
      <c r="I39" s="122">
        <f t="shared" si="4"/>
        <v>3574094.8800000004</v>
      </c>
      <c r="J39" s="122">
        <f t="shared" si="4"/>
        <v>4899749.66</v>
      </c>
      <c r="K39" s="122">
        <f t="shared" si="4"/>
        <v>5027450.26</v>
      </c>
      <c r="L39" s="122">
        <f t="shared" si="4"/>
        <v>5127678.1300000008</v>
      </c>
      <c r="M39" s="122">
        <f t="shared" si="4"/>
        <v>4987213.38</v>
      </c>
      <c r="N39" s="42">
        <f>SUM(N34:N38)</f>
        <v>56194414.970000006</v>
      </c>
    </row>
    <row r="40" spans="1:14" x14ac:dyDescent="0.2">
      <c r="L40" s="35"/>
    </row>
    <row r="41" spans="1:14" x14ac:dyDescent="0.2">
      <c r="A41" s="14" t="s">
        <v>261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4" x14ac:dyDescent="0.2">
      <c r="A42" s="14" t="s">
        <v>252</v>
      </c>
      <c r="B42" s="35">
        <v>687340.91</v>
      </c>
      <c r="C42" s="35">
        <v>622052.4</v>
      </c>
      <c r="D42" s="35">
        <v>646761.43999999994</v>
      </c>
      <c r="E42" s="35">
        <v>642009.19999999995</v>
      </c>
      <c r="F42" s="35">
        <v>651800.31000000006</v>
      </c>
      <c r="G42" s="35">
        <v>677193.76</v>
      </c>
      <c r="H42" s="35">
        <v>553166.80000000005</v>
      </c>
      <c r="I42" s="35">
        <v>432423.42</v>
      </c>
      <c r="J42" s="35">
        <v>770862.38</v>
      </c>
      <c r="K42" s="35">
        <v>658155.5</v>
      </c>
      <c r="L42" s="35">
        <v>865418.82</v>
      </c>
      <c r="M42" s="35">
        <v>738138.42</v>
      </c>
      <c r="N42" s="35">
        <f>SUM(B42:M42)</f>
        <v>7945323.3600000003</v>
      </c>
    </row>
    <row r="43" spans="1:14" x14ac:dyDescent="0.2">
      <c r="A43" s="14" t="s">
        <v>57</v>
      </c>
      <c r="B43" s="35">
        <v>5865626.2300000004</v>
      </c>
      <c r="C43" s="35">
        <v>6486247.8499999996</v>
      </c>
      <c r="D43" s="35">
        <v>6494688.3099999996</v>
      </c>
      <c r="E43" s="35">
        <v>5137838.5</v>
      </c>
      <c r="F43" s="35">
        <v>5120108.95</v>
      </c>
      <c r="G43" s="35">
        <v>4904306.33</v>
      </c>
      <c r="H43" s="35">
        <v>4559273.87</v>
      </c>
      <c r="I43" s="35">
        <v>4256631.22</v>
      </c>
      <c r="J43" s="35">
        <v>5575884.8099999996</v>
      </c>
      <c r="K43" s="35">
        <v>6359365.9199999999</v>
      </c>
      <c r="L43" s="35">
        <v>5956568.8399999999</v>
      </c>
      <c r="M43" s="35">
        <v>5888827.7699999996</v>
      </c>
      <c r="N43" s="35">
        <f>SUM(B43:M43)</f>
        <v>66605368.599999994</v>
      </c>
    </row>
    <row r="44" spans="1:14" x14ac:dyDescent="0.2">
      <c r="A44" s="14" t="s">
        <v>58</v>
      </c>
      <c r="B44" s="35">
        <v>902408.93</v>
      </c>
      <c r="C44" s="35">
        <v>968564.97</v>
      </c>
      <c r="D44" s="35">
        <v>919541.89</v>
      </c>
      <c r="E44" s="35">
        <v>873226.64</v>
      </c>
      <c r="F44" s="35">
        <v>987626.94</v>
      </c>
      <c r="G44" s="35">
        <v>1048237.14</v>
      </c>
      <c r="H44" s="35">
        <v>802310.41</v>
      </c>
      <c r="I44" s="35">
        <v>744348.94</v>
      </c>
      <c r="J44" s="35">
        <v>938209.76</v>
      </c>
      <c r="K44" s="35">
        <v>875589.21</v>
      </c>
      <c r="L44" s="35">
        <v>869774.97</v>
      </c>
      <c r="M44" s="35">
        <v>1032175.97</v>
      </c>
      <c r="N44" s="35">
        <f>SUM(B44:M44)</f>
        <v>10962015.77</v>
      </c>
    </row>
    <row r="45" spans="1:14" x14ac:dyDescent="0.2">
      <c r="A45" s="14" t="s">
        <v>59</v>
      </c>
      <c r="B45" s="35">
        <v>182414.72</v>
      </c>
      <c r="C45" s="35">
        <v>194263.18</v>
      </c>
      <c r="D45" s="35">
        <v>205233.9</v>
      </c>
      <c r="E45" s="35">
        <v>200450.69</v>
      </c>
      <c r="F45" s="35">
        <v>197563.34</v>
      </c>
      <c r="G45" s="35">
        <v>232833.9</v>
      </c>
      <c r="H45" s="35">
        <v>155160.10999999999</v>
      </c>
      <c r="I45" s="35">
        <v>157098.76999999999</v>
      </c>
      <c r="J45" s="35">
        <v>187018.28</v>
      </c>
      <c r="K45" s="35">
        <v>174304.56</v>
      </c>
      <c r="L45" s="35">
        <v>188987.65</v>
      </c>
      <c r="M45" s="35">
        <v>209587.65</v>
      </c>
      <c r="N45" s="35">
        <f>SUM(B45:M45)</f>
        <v>2284916.75</v>
      </c>
    </row>
    <row r="46" spans="1:14" x14ac:dyDescent="0.2">
      <c r="A46" s="14" t="s">
        <v>60</v>
      </c>
      <c r="B46" s="40">
        <v>865156.02</v>
      </c>
      <c r="C46" s="40">
        <v>776735.01</v>
      </c>
      <c r="D46" s="40">
        <v>770820.21</v>
      </c>
      <c r="E46" s="40">
        <v>677677.66</v>
      </c>
      <c r="F46" s="40">
        <v>843322.73</v>
      </c>
      <c r="G46" s="40">
        <v>794247.86</v>
      </c>
      <c r="H46" s="40">
        <v>660976.46</v>
      </c>
      <c r="I46" s="40">
        <v>582520.18999999994</v>
      </c>
      <c r="J46" s="40">
        <v>829853.19</v>
      </c>
      <c r="K46" s="40">
        <v>852576.57</v>
      </c>
      <c r="L46" s="40">
        <v>885695.53</v>
      </c>
      <c r="M46" s="40">
        <v>816293.45</v>
      </c>
      <c r="N46" s="40">
        <f>SUM(B46:M46)</f>
        <v>9355874.879999999</v>
      </c>
    </row>
    <row r="47" spans="1:14" x14ac:dyDescent="0.2">
      <c r="B47" s="35">
        <f>SUM(B42:B46)</f>
        <v>8502946.8100000005</v>
      </c>
      <c r="C47" s="35">
        <f t="shared" ref="C47:N47" si="5">SUM(C42:C46)</f>
        <v>9047863.4100000001</v>
      </c>
      <c r="D47" s="35">
        <f t="shared" si="5"/>
        <v>9037045.75</v>
      </c>
      <c r="E47" s="35">
        <f t="shared" si="5"/>
        <v>7531202.6900000004</v>
      </c>
      <c r="F47" s="35">
        <f t="shared" si="5"/>
        <v>7800422.2699999996</v>
      </c>
      <c r="G47" s="35">
        <f t="shared" si="5"/>
        <v>7656818.9900000002</v>
      </c>
      <c r="H47" s="35">
        <f>SUM(H42:H46)</f>
        <v>6730887.6500000004</v>
      </c>
      <c r="I47" s="35">
        <f t="shared" si="5"/>
        <v>6173022.5399999991</v>
      </c>
      <c r="J47" s="35">
        <f t="shared" si="5"/>
        <v>8301828.4199999999</v>
      </c>
      <c r="K47" s="35">
        <f t="shared" si="5"/>
        <v>8919991.7599999998</v>
      </c>
      <c r="L47" s="35">
        <f t="shared" si="5"/>
        <v>8766445.8100000005</v>
      </c>
      <c r="M47" s="35">
        <f t="shared" si="5"/>
        <v>8685023.2599999998</v>
      </c>
      <c r="N47" s="35">
        <f t="shared" si="5"/>
        <v>97153499.359999985</v>
      </c>
    </row>
    <row r="48" spans="1:14" x14ac:dyDescent="0.2">
      <c r="B48" s="35"/>
    </row>
    <row r="49" spans="2:2" x14ac:dyDescent="0.2">
      <c r="B49" s="35"/>
    </row>
    <row r="50" spans="2:2" x14ac:dyDescent="0.2">
      <c r="B50" s="35"/>
    </row>
    <row r="51" spans="2:2" x14ac:dyDescent="0.2">
      <c r="B51" s="35"/>
    </row>
  </sheetData>
  <printOptions horizontalCentered="1"/>
  <pageMargins left="0" right="0" top="0.5" bottom="0.5" header="0.5" footer="0.5"/>
  <pageSetup paperSize="5" scale="8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N39"/>
  <sheetViews>
    <sheetView workbookViewId="0">
      <selection activeCell="N27" sqref="N27"/>
    </sheetView>
  </sheetViews>
  <sheetFormatPr defaultRowHeight="12.75" x14ac:dyDescent="0.2"/>
  <cols>
    <col min="1" max="1" width="14.42578125" style="14" customWidth="1"/>
    <col min="2" max="2" width="14" style="14" bestFit="1" customWidth="1"/>
    <col min="3" max="3" width="12.85546875" style="14" bestFit="1" customWidth="1"/>
    <col min="4" max="4" width="14" style="14" bestFit="1" customWidth="1"/>
    <col min="5" max="6" width="12.85546875" style="14" bestFit="1" customWidth="1"/>
    <col min="7" max="7" width="14" style="14" bestFit="1" customWidth="1"/>
    <col min="8" max="9" width="12.85546875" style="14" bestFit="1" customWidth="1"/>
    <col min="10" max="10" width="14" style="14" bestFit="1" customWidth="1"/>
    <col min="11" max="12" width="12.85546875" style="14" bestFit="1" customWidth="1"/>
    <col min="13" max="13" width="14" style="14" bestFit="1" customWidth="1"/>
    <col min="14" max="14" width="14.42578125" style="14" bestFit="1" customWidth="1"/>
    <col min="15" max="256" width="9.140625" style="14"/>
    <col min="257" max="257" width="14.42578125" style="14" customWidth="1"/>
    <col min="258" max="258" width="14" style="14" bestFit="1" customWidth="1"/>
    <col min="259" max="259" width="12.85546875" style="14" bestFit="1" customWidth="1"/>
    <col min="260" max="260" width="14" style="14" bestFit="1" customWidth="1"/>
    <col min="261" max="262" width="12.85546875" style="14" bestFit="1" customWidth="1"/>
    <col min="263" max="263" width="14" style="14" bestFit="1" customWidth="1"/>
    <col min="264" max="265" width="12.85546875" style="14" bestFit="1" customWidth="1"/>
    <col min="266" max="266" width="14" style="14" bestFit="1" customWidth="1"/>
    <col min="267" max="268" width="12.85546875" style="14" bestFit="1" customWidth="1"/>
    <col min="269" max="269" width="14" style="14" bestFit="1" customWidth="1"/>
    <col min="270" max="270" width="14.42578125" style="14" bestFit="1" customWidth="1"/>
    <col min="271" max="512" width="9.140625" style="14"/>
    <col min="513" max="513" width="14.42578125" style="14" customWidth="1"/>
    <col min="514" max="514" width="14" style="14" bestFit="1" customWidth="1"/>
    <col min="515" max="515" width="12.85546875" style="14" bestFit="1" customWidth="1"/>
    <col min="516" max="516" width="14" style="14" bestFit="1" customWidth="1"/>
    <col min="517" max="518" width="12.85546875" style="14" bestFit="1" customWidth="1"/>
    <col min="519" max="519" width="14" style="14" bestFit="1" customWidth="1"/>
    <col min="520" max="521" width="12.85546875" style="14" bestFit="1" customWidth="1"/>
    <col min="522" max="522" width="14" style="14" bestFit="1" customWidth="1"/>
    <col min="523" max="524" width="12.85546875" style="14" bestFit="1" customWidth="1"/>
    <col min="525" max="525" width="14" style="14" bestFit="1" customWidth="1"/>
    <col min="526" max="526" width="14.42578125" style="14" bestFit="1" customWidth="1"/>
    <col min="527" max="768" width="9.140625" style="14"/>
    <col min="769" max="769" width="14.42578125" style="14" customWidth="1"/>
    <col min="770" max="770" width="14" style="14" bestFit="1" customWidth="1"/>
    <col min="771" max="771" width="12.85546875" style="14" bestFit="1" customWidth="1"/>
    <col min="772" max="772" width="14" style="14" bestFit="1" customWidth="1"/>
    <col min="773" max="774" width="12.85546875" style="14" bestFit="1" customWidth="1"/>
    <col min="775" max="775" width="14" style="14" bestFit="1" customWidth="1"/>
    <col min="776" max="777" width="12.85546875" style="14" bestFit="1" customWidth="1"/>
    <col min="778" max="778" width="14" style="14" bestFit="1" customWidth="1"/>
    <col min="779" max="780" width="12.85546875" style="14" bestFit="1" customWidth="1"/>
    <col min="781" max="781" width="14" style="14" bestFit="1" customWidth="1"/>
    <col min="782" max="782" width="14.42578125" style="14" bestFit="1" customWidth="1"/>
    <col min="783" max="1024" width="9.140625" style="14"/>
    <col min="1025" max="1025" width="14.42578125" style="14" customWidth="1"/>
    <col min="1026" max="1026" width="14" style="14" bestFit="1" customWidth="1"/>
    <col min="1027" max="1027" width="12.85546875" style="14" bestFit="1" customWidth="1"/>
    <col min="1028" max="1028" width="14" style="14" bestFit="1" customWidth="1"/>
    <col min="1029" max="1030" width="12.85546875" style="14" bestFit="1" customWidth="1"/>
    <col min="1031" max="1031" width="14" style="14" bestFit="1" customWidth="1"/>
    <col min="1032" max="1033" width="12.85546875" style="14" bestFit="1" customWidth="1"/>
    <col min="1034" max="1034" width="14" style="14" bestFit="1" customWidth="1"/>
    <col min="1035" max="1036" width="12.85546875" style="14" bestFit="1" customWidth="1"/>
    <col min="1037" max="1037" width="14" style="14" bestFit="1" customWidth="1"/>
    <col min="1038" max="1038" width="14.42578125" style="14" bestFit="1" customWidth="1"/>
    <col min="1039" max="1280" width="9.140625" style="14"/>
    <col min="1281" max="1281" width="14.42578125" style="14" customWidth="1"/>
    <col min="1282" max="1282" width="14" style="14" bestFit="1" customWidth="1"/>
    <col min="1283" max="1283" width="12.85546875" style="14" bestFit="1" customWidth="1"/>
    <col min="1284" max="1284" width="14" style="14" bestFit="1" customWidth="1"/>
    <col min="1285" max="1286" width="12.85546875" style="14" bestFit="1" customWidth="1"/>
    <col min="1287" max="1287" width="14" style="14" bestFit="1" customWidth="1"/>
    <col min="1288" max="1289" width="12.85546875" style="14" bestFit="1" customWidth="1"/>
    <col min="1290" max="1290" width="14" style="14" bestFit="1" customWidth="1"/>
    <col min="1291" max="1292" width="12.85546875" style="14" bestFit="1" customWidth="1"/>
    <col min="1293" max="1293" width="14" style="14" bestFit="1" customWidth="1"/>
    <col min="1294" max="1294" width="14.42578125" style="14" bestFit="1" customWidth="1"/>
    <col min="1295" max="1536" width="9.140625" style="14"/>
    <col min="1537" max="1537" width="14.42578125" style="14" customWidth="1"/>
    <col min="1538" max="1538" width="14" style="14" bestFit="1" customWidth="1"/>
    <col min="1539" max="1539" width="12.85546875" style="14" bestFit="1" customWidth="1"/>
    <col min="1540" max="1540" width="14" style="14" bestFit="1" customWidth="1"/>
    <col min="1541" max="1542" width="12.85546875" style="14" bestFit="1" customWidth="1"/>
    <col min="1543" max="1543" width="14" style="14" bestFit="1" customWidth="1"/>
    <col min="1544" max="1545" width="12.85546875" style="14" bestFit="1" customWidth="1"/>
    <col min="1546" max="1546" width="14" style="14" bestFit="1" customWidth="1"/>
    <col min="1547" max="1548" width="12.85546875" style="14" bestFit="1" customWidth="1"/>
    <col min="1549" max="1549" width="14" style="14" bestFit="1" customWidth="1"/>
    <col min="1550" max="1550" width="14.42578125" style="14" bestFit="1" customWidth="1"/>
    <col min="1551" max="1792" width="9.140625" style="14"/>
    <col min="1793" max="1793" width="14.42578125" style="14" customWidth="1"/>
    <col min="1794" max="1794" width="14" style="14" bestFit="1" customWidth="1"/>
    <col min="1795" max="1795" width="12.85546875" style="14" bestFit="1" customWidth="1"/>
    <col min="1796" max="1796" width="14" style="14" bestFit="1" customWidth="1"/>
    <col min="1797" max="1798" width="12.85546875" style="14" bestFit="1" customWidth="1"/>
    <col min="1799" max="1799" width="14" style="14" bestFit="1" customWidth="1"/>
    <col min="1800" max="1801" width="12.85546875" style="14" bestFit="1" customWidth="1"/>
    <col min="1802" max="1802" width="14" style="14" bestFit="1" customWidth="1"/>
    <col min="1803" max="1804" width="12.85546875" style="14" bestFit="1" customWidth="1"/>
    <col min="1805" max="1805" width="14" style="14" bestFit="1" customWidth="1"/>
    <col min="1806" max="1806" width="14.42578125" style="14" bestFit="1" customWidth="1"/>
    <col min="1807" max="2048" width="9.140625" style="14"/>
    <col min="2049" max="2049" width="14.42578125" style="14" customWidth="1"/>
    <col min="2050" max="2050" width="14" style="14" bestFit="1" customWidth="1"/>
    <col min="2051" max="2051" width="12.85546875" style="14" bestFit="1" customWidth="1"/>
    <col min="2052" max="2052" width="14" style="14" bestFit="1" customWidth="1"/>
    <col min="2053" max="2054" width="12.85546875" style="14" bestFit="1" customWidth="1"/>
    <col min="2055" max="2055" width="14" style="14" bestFit="1" customWidth="1"/>
    <col min="2056" max="2057" width="12.85546875" style="14" bestFit="1" customWidth="1"/>
    <col min="2058" max="2058" width="14" style="14" bestFit="1" customWidth="1"/>
    <col min="2059" max="2060" width="12.85546875" style="14" bestFit="1" customWidth="1"/>
    <col min="2061" max="2061" width="14" style="14" bestFit="1" customWidth="1"/>
    <col min="2062" max="2062" width="14.42578125" style="14" bestFit="1" customWidth="1"/>
    <col min="2063" max="2304" width="9.140625" style="14"/>
    <col min="2305" max="2305" width="14.42578125" style="14" customWidth="1"/>
    <col min="2306" max="2306" width="14" style="14" bestFit="1" customWidth="1"/>
    <col min="2307" max="2307" width="12.85546875" style="14" bestFit="1" customWidth="1"/>
    <col min="2308" max="2308" width="14" style="14" bestFit="1" customWidth="1"/>
    <col min="2309" max="2310" width="12.85546875" style="14" bestFit="1" customWidth="1"/>
    <col min="2311" max="2311" width="14" style="14" bestFit="1" customWidth="1"/>
    <col min="2312" max="2313" width="12.85546875" style="14" bestFit="1" customWidth="1"/>
    <col min="2314" max="2314" width="14" style="14" bestFit="1" customWidth="1"/>
    <col min="2315" max="2316" width="12.85546875" style="14" bestFit="1" customWidth="1"/>
    <col min="2317" max="2317" width="14" style="14" bestFit="1" customWidth="1"/>
    <col min="2318" max="2318" width="14.42578125" style="14" bestFit="1" customWidth="1"/>
    <col min="2319" max="2560" width="9.140625" style="14"/>
    <col min="2561" max="2561" width="14.42578125" style="14" customWidth="1"/>
    <col min="2562" max="2562" width="14" style="14" bestFit="1" customWidth="1"/>
    <col min="2563" max="2563" width="12.85546875" style="14" bestFit="1" customWidth="1"/>
    <col min="2564" max="2564" width="14" style="14" bestFit="1" customWidth="1"/>
    <col min="2565" max="2566" width="12.85546875" style="14" bestFit="1" customWidth="1"/>
    <col min="2567" max="2567" width="14" style="14" bestFit="1" customWidth="1"/>
    <col min="2568" max="2569" width="12.85546875" style="14" bestFit="1" customWidth="1"/>
    <col min="2570" max="2570" width="14" style="14" bestFit="1" customWidth="1"/>
    <col min="2571" max="2572" width="12.85546875" style="14" bestFit="1" customWidth="1"/>
    <col min="2573" max="2573" width="14" style="14" bestFit="1" customWidth="1"/>
    <col min="2574" max="2574" width="14.42578125" style="14" bestFit="1" customWidth="1"/>
    <col min="2575" max="2816" width="9.140625" style="14"/>
    <col min="2817" max="2817" width="14.42578125" style="14" customWidth="1"/>
    <col min="2818" max="2818" width="14" style="14" bestFit="1" customWidth="1"/>
    <col min="2819" max="2819" width="12.85546875" style="14" bestFit="1" customWidth="1"/>
    <col min="2820" max="2820" width="14" style="14" bestFit="1" customWidth="1"/>
    <col min="2821" max="2822" width="12.85546875" style="14" bestFit="1" customWidth="1"/>
    <col min="2823" max="2823" width="14" style="14" bestFit="1" customWidth="1"/>
    <col min="2824" max="2825" width="12.85546875" style="14" bestFit="1" customWidth="1"/>
    <col min="2826" max="2826" width="14" style="14" bestFit="1" customWidth="1"/>
    <col min="2827" max="2828" width="12.85546875" style="14" bestFit="1" customWidth="1"/>
    <col min="2829" max="2829" width="14" style="14" bestFit="1" customWidth="1"/>
    <col min="2830" max="2830" width="14.42578125" style="14" bestFit="1" customWidth="1"/>
    <col min="2831" max="3072" width="9.140625" style="14"/>
    <col min="3073" max="3073" width="14.42578125" style="14" customWidth="1"/>
    <col min="3074" max="3074" width="14" style="14" bestFit="1" customWidth="1"/>
    <col min="3075" max="3075" width="12.85546875" style="14" bestFit="1" customWidth="1"/>
    <col min="3076" max="3076" width="14" style="14" bestFit="1" customWidth="1"/>
    <col min="3077" max="3078" width="12.85546875" style="14" bestFit="1" customWidth="1"/>
    <col min="3079" max="3079" width="14" style="14" bestFit="1" customWidth="1"/>
    <col min="3080" max="3081" width="12.85546875" style="14" bestFit="1" customWidth="1"/>
    <col min="3082" max="3082" width="14" style="14" bestFit="1" customWidth="1"/>
    <col min="3083" max="3084" width="12.85546875" style="14" bestFit="1" customWidth="1"/>
    <col min="3085" max="3085" width="14" style="14" bestFit="1" customWidth="1"/>
    <col min="3086" max="3086" width="14.42578125" style="14" bestFit="1" customWidth="1"/>
    <col min="3087" max="3328" width="9.140625" style="14"/>
    <col min="3329" max="3329" width="14.42578125" style="14" customWidth="1"/>
    <col min="3330" max="3330" width="14" style="14" bestFit="1" customWidth="1"/>
    <col min="3331" max="3331" width="12.85546875" style="14" bestFit="1" customWidth="1"/>
    <col min="3332" max="3332" width="14" style="14" bestFit="1" customWidth="1"/>
    <col min="3333" max="3334" width="12.85546875" style="14" bestFit="1" customWidth="1"/>
    <col min="3335" max="3335" width="14" style="14" bestFit="1" customWidth="1"/>
    <col min="3336" max="3337" width="12.85546875" style="14" bestFit="1" customWidth="1"/>
    <col min="3338" max="3338" width="14" style="14" bestFit="1" customWidth="1"/>
    <col min="3339" max="3340" width="12.85546875" style="14" bestFit="1" customWidth="1"/>
    <col min="3341" max="3341" width="14" style="14" bestFit="1" customWidth="1"/>
    <col min="3342" max="3342" width="14.42578125" style="14" bestFit="1" customWidth="1"/>
    <col min="3343" max="3584" width="9.140625" style="14"/>
    <col min="3585" max="3585" width="14.42578125" style="14" customWidth="1"/>
    <col min="3586" max="3586" width="14" style="14" bestFit="1" customWidth="1"/>
    <col min="3587" max="3587" width="12.85546875" style="14" bestFit="1" customWidth="1"/>
    <col min="3588" max="3588" width="14" style="14" bestFit="1" customWidth="1"/>
    <col min="3589" max="3590" width="12.85546875" style="14" bestFit="1" customWidth="1"/>
    <col min="3591" max="3591" width="14" style="14" bestFit="1" customWidth="1"/>
    <col min="3592" max="3593" width="12.85546875" style="14" bestFit="1" customWidth="1"/>
    <col min="3594" max="3594" width="14" style="14" bestFit="1" customWidth="1"/>
    <col min="3595" max="3596" width="12.85546875" style="14" bestFit="1" customWidth="1"/>
    <col min="3597" max="3597" width="14" style="14" bestFit="1" customWidth="1"/>
    <col min="3598" max="3598" width="14.42578125" style="14" bestFit="1" customWidth="1"/>
    <col min="3599" max="3840" width="9.140625" style="14"/>
    <col min="3841" max="3841" width="14.42578125" style="14" customWidth="1"/>
    <col min="3842" max="3842" width="14" style="14" bestFit="1" customWidth="1"/>
    <col min="3843" max="3843" width="12.85546875" style="14" bestFit="1" customWidth="1"/>
    <col min="3844" max="3844" width="14" style="14" bestFit="1" customWidth="1"/>
    <col min="3845" max="3846" width="12.85546875" style="14" bestFit="1" customWidth="1"/>
    <col min="3847" max="3847" width="14" style="14" bestFit="1" customWidth="1"/>
    <col min="3848" max="3849" width="12.85546875" style="14" bestFit="1" customWidth="1"/>
    <col min="3850" max="3850" width="14" style="14" bestFit="1" customWidth="1"/>
    <col min="3851" max="3852" width="12.85546875" style="14" bestFit="1" customWidth="1"/>
    <col min="3853" max="3853" width="14" style="14" bestFit="1" customWidth="1"/>
    <col min="3854" max="3854" width="14.42578125" style="14" bestFit="1" customWidth="1"/>
    <col min="3855" max="4096" width="9.140625" style="14"/>
    <col min="4097" max="4097" width="14.42578125" style="14" customWidth="1"/>
    <col min="4098" max="4098" width="14" style="14" bestFit="1" customWidth="1"/>
    <col min="4099" max="4099" width="12.85546875" style="14" bestFit="1" customWidth="1"/>
    <col min="4100" max="4100" width="14" style="14" bestFit="1" customWidth="1"/>
    <col min="4101" max="4102" width="12.85546875" style="14" bestFit="1" customWidth="1"/>
    <col min="4103" max="4103" width="14" style="14" bestFit="1" customWidth="1"/>
    <col min="4104" max="4105" width="12.85546875" style="14" bestFit="1" customWidth="1"/>
    <col min="4106" max="4106" width="14" style="14" bestFit="1" customWidth="1"/>
    <col min="4107" max="4108" width="12.85546875" style="14" bestFit="1" customWidth="1"/>
    <col min="4109" max="4109" width="14" style="14" bestFit="1" customWidth="1"/>
    <col min="4110" max="4110" width="14.42578125" style="14" bestFit="1" customWidth="1"/>
    <col min="4111" max="4352" width="9.140625" style="14"/>
    <col min="4353" max="4353" width="14.42578125" style="14" customWidth="1"/>
    <col min="4354" max="4354" width="14" style="14" bestFit="1" customWidth="1"/>
    <col min="4355" max="4355" width="12.85546875" style="14" bestFit="1" customWidth="1"/>
    <col min="4356" max="4356" width="14" style="14" bestFit="1" customWidth="1"/>
    <col min="4357" max="4358" width="12.85546875" style="14" bestFit="1" customWidth="1"/>
    <col min="4359" max="4359" width="14" style="14" bestFit="1" customWidth="1"/>
    <col min="4360" max="4361" width="12.85546875" style="14" bestFit="1" customWidth="1"/>
    <col min="4362" max="4362" width="14" style="14" bestFit="1" customWidth="1"/>
    <col min="4363" max="4364" width="12.85546875" style="14" bestFit="1" customWidth="1"/>
    <col min="4365" max="4365" width="14" style="14" bestFit="1" customWidth="1"/>
    <col min="4366" max="4366" width="14.42578125" style="14" bestFit="1" customWidth="1"/>
    <col min="4367" max="4608" width="9.140625" style="14"/>
    <col min="4609" max="4609" width="14.42578125" style="14" customWidth="1"/>
    <col min="4610" max="4610" width="14" style="14" bestFit="1" customWidth="1"/>
    <col min="4611" max="4611" width="12.85546875" style="14" bestFit="1" customWidth="1"/>
    <col min="4612" max="4612" width="14" style="14" bestFit="1" customWidth="1"/>
    <col min="4613" max="4614" width="12.85546875" style="14" bestFit="1" customWidth="1"/>
    <col min="4615" max="4615" width="14" style="14" bestFit="1" customWidth="1"/>
    <col min="4616" max="4617" width="12.85546875" style="14" bestFit="1" customWidth="1"/>
    <col min="4618" max="4618" width="14" style="14" bestFit="1" customWidth="1"/>
    <col min="4619" max="4620" width="12.85546875" style="14" bestFit="1" customWidth="1"/>
    <col min="4621" max="4621" width="14" style="14" bestFit="1" customWidth="1"/>
    <col min="4622" max="4622" width="14.42578125" style="14" bestFit="1" customWidth="1"/>
    <col min="4623" max="4864" width="9.140625" style="14"/>
    <col min="4865" max="4865" width="14.42578125" style="14" customWidth="1"/>
    <col min="4866" max="4866" width="14" style="14" bestFit="1" customWidth="1"/>
    <col min="4867" max="4867" width="12.85546875" style="14" bestFit="1" customWidth="1"/>
    <col min="4868" max="4868" width="14" style="14" bestFit="1" customWidth="1"/>
    <col min="4869" max="4870" width="12.85546875" style="14" bestFit="1" customWidth="1"/>
    <col min="4871" max="4871" width="14" style="14" bestFit="1" customWidth="1"/>
    <col min="4872" max="4873" width="12.85546875" style="14" bestFit="1" customWidth="1"/>
    <col min="4874" max="4874" width="14" style="14" bestFit="1" customWidth="1"/>
    <col min="4875" max="4876" width="12.85546875" style="14" bestFit="1" customWidth="1"/>
    <col min="4877" max="4877" width="14" style="14" bestFit="1" customWidth="1"/>
    <col min="4878" max="4878" width="14.42578125" style="14" bestFit="1" customWidth="1"/>
    <col min="4879" max="5120" width="9.140625" style="14"/>
    <col min="5121" max="5121" width="14.42578125" style="14" customWidth="1"/>
    <col min="5122" max="5122" width="14" style="14" bestFit="1" customWidth="1"/>
    <col min="5123" max="5123" width="12.85546875" style="14" bestFit="1" customWidth="1"/>
    <col min="5124" max="5124" width="14" style="14" bestFit="1" customWidth="1"/>
    <col min="5125" max="5126" width="12.85546875" style="14" bestFit="1" customWidth="1"/>
    <col min="5127" max="5127" width="14" style="14" bestFit="1" customWidth="1"/>
    <col min="5128" max="5129" width="12.85546875" style="14" bestFit="1" customWidth="1"/>
    <col min="5130" max="5130" width="14" style="14" bestFit="1" customWidth="1"/>
    <col min="5131" max="5132" width="12.85546875" style="14" bestFit="1" customWidth="1"/>
    <col min="5133" max="5133" width="14" style="14" bestFit="1" customWidth="1"/>
    <col min="5134" max="5134" width="14.42578125" style="14" bestFit="1" customWidth="1"/>
    <col min="5135" max="5376" width="9.140625" style="14"/>
    <col min="5377" max="5377" width="14.42578125" style="14" customWidth="1"/>
    <col min="5378" max="5378" width="14" style="14" bestFit="1" customWidth="1"/>
    <col min="5379" max="5379" width="12.85546875" style="14" bestFit="1" customWidth="1"/>
    <col min="5380" max="5380" width="14" style="14" bestFit="1" customWidth="1"/>
    <col min="5381" max="5382" width="12.85546875" style="14" bestFit="1" customWidth="1"/>
    <col min="5383" max="5383" width="14" style="14" bestFit="1" customWidth="1"/>
    <col min="5384" max="5385" width="12.85546875" style="14" bestFit="1" customWidth="1"/>
    <col min="5386" max="5386" width="14" style="14" bestFit="1" customWidth="1"/>
    <col min="5387" max="5388" width="12.85546875" style="14" bestFit="1" customWidth="1"/>
    <col min="5389" max="5389" width="14" style="14" bestFit="1" customWidth="1"/>
    <col min="5390" max="5390" width="14.42578125" style="14" bestFit="1" customWidth="1"/>
    <col min="5391" max="5632" width="9.140625" style="14"/>
    <col min="5633" max="5633" width="14.42578125" style="14" customWidth="1"/>
    <col min="5634" max="5634" width="14" style="14" bestFit="1" customWidth="1"/>
    <col min="5635" max="5635" width="12.85546875" style="14" bestFit="1" customWidth="1"/>
    <col min="5636" max="5636" width="14" style="14" bestFit="1" customWidth="1"/>
    <col min="5637" max="5638" width="12.85546875" style="14" bestFit="1" customWidth="1"/>
    <col min="5639" max="5639" width="14" style="14" bestFit="1" customWidth="1"/>
    <col min="5640" max="5641" width="12.85546875" style="14" bestFit="1" customWidth="1"/>
    <col min="5642" max="5642" width="14" style="14" bestFit="1" customWidth="1"/>
    <col min="5643" max="5644" width="12.85546875" style="14" bestFit="1" customWidth="1"/>
    <col min="5645" max="5645" width="14" style="14" bestFit="1" customWidth="1"/>
    <col min="5646" max="5646" width="14.42578125" style="14" bestFit="1" customWidth="1"/>
    <col min="5647" max="5888" width="9.140625" style="14"/>
    <col min="5889" max="5889" width="14.42578125" style="14" customWidth="1"/>
    <col min="5890" max="5890" width="14" style="14" bestFit="1" customWidth="1"/>
    <col min="5891" max="5891" width="12.85546875" style="14" bestFit="1" customWidth="1"/>
    <col min="5892" max="5892" width="14" style="14" bestFit="1" customWidth="1"/>
    <col min="5893" max="5894" width="12.85546875" style="14" bestFit="1" customWidth="1"/>
    <col min="5895" max="5895" width="14" style="14" bestFit="1" customWidth="1"/>
    <col min="5896" max="5897" width="12.85546875" style="14" bestFit="1" customWidth="1"/>
    <col min="5898" max="5898" width="14" style="14" bestFit="1" customWidth="1"/>
    <col min="5899" max="5900" width="12.85546875" style="14" bestFit="1" customWidth="1"/>
    <col min="5901" max="5901" width="14" style="14" bestFit="1" customWidth="1"/>
    <col min="5902" max="5902" width="14.42578125" style="14" bestFit="1" customWidth="1"/>
    <col min="5903" max="6144" width="9.140625" style="14"/>
    <col min="6145" max="6145" width="14.42578125" style="14" customWidth="1"/>
    <col min="6146" max="6146" width="14" style="14" bestFit="1" customWidth="1"/>
    <col min="6147" max="6147" width="12.85546875" style="14" bestFit="1" customWidth="1"/>
    <col min="6148" max="6148" width="14" style="14" bestFit="1" customWidth="1"/>
    <col min="6149" max="6150" width="12.85546875" style="14" bestFit="1" customWidth="1"/>
    <col min="6151" max="6151" width="14" style="14" bestFit="1" customWidth="1"/>
    <col min="6152" max="6153" width="12.85546875" style="14" bestFit="1" customWidth="1"/>
    <col min="6154" max="6154" width="14" style="14" bestFit="1" customWidth="1"/>
    <col min="6155" max="6156" width="12.85546875" style="14" bestFit="1" customWidth="1"/>
    <col min="6157" max="6157" width="14" style="14" bestFit="1" customWidth="1"/>
    <col min="6158" max="6158" width="14.42578125" style="14" bestFit="1" customWidth="1"/>
    <col min="6159" max="6400" width="9.140625" style="14"/>
    <col min="6401" max="6401" width="14.42578125" style="14" customWidth="1"/>
    <col min="6402" max="6402" width="14" style="14" bestFit="1" customWidth="1"/>
    <col min="6403" max="6403" width="12.85546875" style="14" bestFit="1" customWidth="1"/>
    <col min="6404" max="6404" width="14" style="14" bestFit="1" customWidth="1"/>
    <col min="6405" max="6406" width="12.85546875" style="14" bestFit="1" customWidth="1"/>
    <col min="6407" max="6407" width="14" style="14" bestFit="1" customWidth="1"/>
    <col min="6408" max="6409" width="12.85546875" style="14" bestFit="1" customWidth="1"/>
    <col min="6410" max="6410" width="14" style="14" bestFit="1" customWidth="1"/>
    <col min="6411" max="6412" width="12.85546875" style="14" bestFit="1" customWidth="1"/>
    <col min="6413" max="6413" width="14" style="14" bestFit="1" customWidth="1"/>
    <col min="6414" max="6414" width="14.42578125" style="14" bestFit="1" customWidth="1"/>
    <col min="6415" max="6656" width="9.140625" style="14"/>
    <col min="6657" max="6657" width="14.42578125" style="14" customWidth="1"/>
    <col min="6658" max="6658" width="14" style="14" bestFit="1" customWidth="1"/>
    <col min="6659" max="6659" width="12.85546875" style="14" bestFit="1" customWidth="1"/>
    <col min="6660" max="6660" width="14" style="14" bestFit="1" customWidth="1"/>
    <col min="6661" max="6662" width="12.85546875" style="14" bestFit="1" customWidth="1"/>
    <col min="6663" max="6663" width="14" style="14" bestFit="1" customWidth="1"/>
    <col min="6664" max="6665" width="12.85546875" style="14" bestFit="1" customWidth="1"/>
    <col min="6666" max="6666" width="14" style="14" bestFit="1" customWidth="1"/>
    <col min="6667" max="6668" width="12.85546875" style="14" bestFit="1" customWidth="1"/>
    <col min="6669" max="6669" width="14" style="14" bestFit="1" customWidth="1"/>
    <col min="6670" max="6670" width="14.42578125" style="14" bestFit="1" customWidth="1"/>
    <col min="6671" max="6912" width="9.140625" style="14"/>
    <col min="6913" max="6913" width="14.42578125" style="14" customWidth="1"/>
    <col min="6914" max="6914" width="14" style="14" bestFit="1" customWidth="1"/>
    <col min="6915" max="6915" width="12.85546875" style="14" bestFit="1" customWidth="1"/>
    <col min="6916" max="6916" width="14" style="14" bestFit="1" customWidth="1"/>
    <col min="6917" max="6918" width="12.85546875" style="14" bestFit="1" customWidth="1"/>
    <col min="6919" max="6919" width="14" style="14" bestFit="1" customWidth="1"/>
    <col min="6920" max="6921" width="12.85546875" style="14" bestFit="1" customWidth="1"/>
    <col min="6922" max="6922" width="14" style="14" bestFit="1" customWidth="1"/>
    <col min="6923" max="6924" width="12.85546875" style="14" bestFit="1" customWidth="1"/>
    <col min="6925" max="6925" width="14" style="14" bestFit="1" customWidth="1"/>
    <col min="6926" max="6926" width="14.42578125" style="14" bestFit="1" customWidth="1"/>
    <col min="6927" max="7168" width="9.140625" style="14"/>
    <col min="7169" max="7169" width="14.42578125" style="14" customWidth="1"/>
    <col min="7170" max="7170" width="14" style="14" bestFit="1" customWidth="1"/>
    <col min="7171" max="7171" width="12.85546875" style="14" bestFit="1" customWidth="1"/>
    <col min="7172" max="7172" width="14" style="14" bestFit="1" customWidth="1"/>
    <col min="7173" max="7174" width="12.85546875" style="14" bestFit="1" customWidth="1"/>
    <col min="7175" max="7175" width="14" style="14" bestFit="1" customWidth="1"/>
    <col min="7176" max="7177" width="12.85546875" style="14" bestFit="1" customWidth="1"/>
    <col min="7178" max="7178" width="14" style="14" bestFit="1" customWidth="1"/>
    <col min="7179" max="7180" width="12.85546875" style="14" bestFit="1" customWidth="1"/>
    <col min="7181" max="7181" width="14" style="14" bestFit="1" customWidth="1"/>
    <col min="7182" max="7182" width="14.42578125" style="14" bestFit="1" customWidth="1"/>
    <col min="7183" max="7424" width="9.140625" style="14"/>
    <col min="7425" max="7425" width="14.42578125" style="14" customWidth="1"/>
    <col min="7426" max="7426" width="14" style="14" bestFit="1" customWidth="1"/>
    <col min="7427" max="7427" width="12.85546875" style="14" bestFit="1" customWidth="1"/>
    <col min="7428" max="7428" width="14" style="14" bestFit="1" customWidth="1"/>
    <col min="7429" max="7430" width="12.85546875" style="14" bestFit="1" customWidth="1"/>
    <col min="7431" max="7431" width="14" style="14" bestFit="1" customWidth="1"/>
    <col min="7432" max="7433" width="12.85546875" style="14" bestFit="1" customWidth="1"/>
    <col min="7434" max="7434" width="14" style="14" bestFit="1" customWidth="1"/>
    <col min="7435" max="7436" width="12.85546875" style="14" bestFit="1" customWidth="1"/>
    <col min="7437" max="7437" width="14" style="14" bestFit="1" customWidth="1"/>
    <col min="7438" max="7438" width="14.42578125" style="14" bestFit="1" customWidth="1"/>
    <col min="7439" max="7680" width="9.140625" style="14"/>
    <col min="7681" max="7681" width="14.42578125" style="14" customWidth="1"/>
    <col min="7682" max="7682" width="14" style="14" bestFit="1" customWidth="1"/>
    <col min="7683" max="7683" width="12.85546875" style="14" bestFit="1" customWidth="1"/>
    <col min="7684" max="7684" width="14" style="14" bestFit="1" customWidth="1"/>
    <col min="7685" max="7686" width="12.85546875" style="14" bestFit="1" customWidth="1"/>
    <col min="7687" max="7687" width="14" style="14" bestFit="1" customWidth="1"/>
    <col min="7688" max="7689" width="12.85546875" style="14" bestFit="1" customWidth="1"/>
    <col min="7690" max="7690" width="14" style="14" bestFit="1" customWidth="1"/>
    <col min="7691" max="7692" width="12.85546875" style="14" bestFit="1" customWidth="1"/>
    <col min="7693" max="7693" width="14" style="14" bestFit="1" customWidth="1"/>
    <col min="7694" max="7694" width="14.42578125" style="14" bestFit="1" customWidth="1"/>
    <col min="7695" max="7936" width="9.140625" style="14"/>
    <col min="7937" max="7937" width="14.42578125" style="14" customWidth="1"/>
    <col min="7938" max="7938" width="14" style="14" bestFit="1" customWidth="1"/>
    <col min="7939" max="7939" width="12.85546875" style="14" bestFit="1" customWidth="1"/>
    <col min="7940" max="7940" width="14" style="14" bestFit="1" customWidth="1"/>
    <col min="7941" max="7942" width="12.85546875" style="14" bestFit="1" customWidth="1"/>
    <col min="7943" max="7943" width="14" style="14" bestFit="1" customWidth="1"/>
    <col min="7944" max="7945" width="12.85546875" style="14" bestFit="1" customWidth="1"/>
    <col min="7946" max="7946" width="14" style="14" bestFit="1" customWidth="1"/>
    <col min="7947" max="7948" width="12.85546875" style="14" bestFit="1" customWidth="1"/>
    <col min="7949" max="7949" width="14" style="14" bestFit="1" customWidth="1"/>
    <col min="7950" max="7950" width="14.42578125" style="14" bestFit="1" customWidth="1"/>
    <col min="7951" max="8192" width="9.140625" style="14"/>
    <col min="8193" max="8193" width="14.42578125" style="14" customWidth="1"/>
    <col min="8194" max="8194" width="14" style="14" bestFit="1" customWidth="1"/>
    <col min="8195" max="8195" width="12.85546875" style="14" bestFit="1" customWidth="1"/>
    <col min="8196" max="8196" width="14" style="14" bestFit="1" customWidth="1"/>
    <col min="8197" max="8198" width="12.85546875" style="14" bestFit="1" customWidth="1"/>
    <col min="8199" max="8199" width="14" style="14" bestFit="1" customWidth="1"/>
    <col min="8200" max="8201" width="12.85546875" style="14" bestFit="1" customWidth="1"/>
    <col min="8202" max="8202" width="14" style="14" bestFit="1" customWidth="1"/>
    <col min="8203" max="8204" width="12.85546875" style="14" bestFit="1" customWidth="1"/>
    <col min="8205" max="8205" width="14" style="14" bestFit="1" customWidth="1"/>
    <col min="8206" max="8206" width="14.42578125" style="14" bestFit="1" customWidth="1"/>
    <col min="8207" max="8448" width="9.140625" style="14"/>
    <col min="8449" max="8449" width="14.42578125" style="14" customWidth="1"/>
    <col min="8450" max="8450" width="14" style="14" bestFit="1" customWidth="1"/>
    <col min="8451" max="8451" width="12.85546875" style="14" bestFit="1" customWidth="1"/>
    <col min="8452" max="8452" width="14" style="14" bestFit="1" customWidth="1"/>
    <col min="8453" max="8454" width="12.85546875" style="14" bestFit="1" customWidth="1"/>
    <col min="8455" max="8455" width="14" style="14" bestFit="1" customWidth="1"/>
    <col min="8456" max="8457" width="12.85546875" style="14" bestFit="1" customWidth="1"/>
    <col min="8458" max="8458" width="14" style="14" bestFit="1" customWidth="1"/>
    <col min="8459" max="8460" width="12.85546875" style="14" bestFit="1" customWidth="1"/>
    <col min="8461" max="8461" width="14" style="14" bestFit="1" customWidth="1"/>
    <col min="8462" max="8462" width="14.42578125" style="14" bestFit="1" customWidth="1"/>
    <col min="8463" max="8704" width="9.140625" style="14"/>
    <col min="8705" max="8705" width="14.42578125" style="14" customWidth="1"/>
    <col min="8706" max="8706" width="14" style="14" bestFit="1" customWidth="1"/>
    <col min="8707" max="8707" width="12.85546875" style="14" bestFit="1" customWidth="1"/>
    <col min="8708" max="8708" width="14" style="14" bestFit="1" customWidth="1"/>
    <col min="8709" max="8710" width="12.85546875" style="14" bestFit="1" customWidth="1"/>
    <col min="8711" max="8711" width="14" style="14" bestFit="1" customWidth="1"/>
    <col min="8712" max="8713" width="12.85546875" style="14" bestFit="1" customWidth="1"/>
    <col min="8714" max="8714" width="14" style="14" bestFit="1" customWidth="1"/>
    <col min="8715" max="8716" width="12.85546875" style="14" bestFit="1" customWidth="1"/>
    <col min="8717" max="8717" width="14" style="14" bestFit="1" customWidth="1"/>
    <col min="8718" max="8718" width="14.42578125" style="14" bestFit="1" customWidth="1"/>
    <col min="8719" max="8960" width="9.140625" style="14"/>
    <col min="8961" max="8961" width="14.42578125" style="14" customWidth="1"/>
    <col min="8962" max="8962" width="14" style="14" bestFit="1" customWidth="1"/>
    <col min="8963" max="8963" width="12.85546875" style="14" bestFit="1" customWidth="1"/>
    <col min="8964" max="8964" width="14" style="14" bestFit="1" customWidth="1"/>
    <col min="8965" max="8966" width="12.85546875" style="14" bestFit="1" customWidth="1"/>
    <col min="8967" max="8967" width="14" style="14" bestFit="1" customWidth="1"/>
    <col min="8968" max="8969" width="12.85546875" style="14" bestFit="1" customWidth="1"/>
    <col min="8970" max="8970" width="14" style="14" bestFit="1" customWidth="1"/>
    <col min="8971" max="8972" width="12.85546875" style="14" bestFit="1" customWidth="1"/>
    <col min="8973" max="8973" width="14" style="14" bestFit="1" customWidth="1"/>
    <col min="8974" max="8974" width="14.42578125" style="14" bestFit="1" customWidth="1"/>
    <col min="8975" max="9216" width="9.140625" style="14"/>
    <col min="9217" max="9217" width="14.42578125" style="14" customWidth="1"/>
    <col min="9218" max="9218" width="14" style="14" bestFit="1" customWidth="1"/>
    <col min="9219" max="9219" width="12.85546875" style="14" bestFit="1" customWidth="1"/>
    <col min="9220" max="9220" width="14" style="14" bestFit="1" customWidth="1"/>
    <col min="9221" max="9222" width="12.85546875" style="14" bestFit="1" customWidth="1"/>
    <col min="9223" max="9223" width="14" style="14" bestFit="1" customWidth="1"/>
    <col min="9224" max="9225" width="12.85546875" style="14" bestFit="1" customWidth="1"/>
    <col min="9226" max="9226" width="14" style="14" bestFit="1" customWidth="1"/>
    <col min="9227" max="9228" width="12.85546875" style="14" bestFit="1" customWidth="1"/>
    <col min="9229" max="9229" width="14" style="14" bestFit="1" customWidth="1"/>
    <col min="9230" max="9230" width="14.42578125" style="14" bestFit="1" customWidth="1"/>
    <col min="9231" max="9472" width="9.140625" style="14"/>
    <col min="9473" max="9473" width="14.42578125" style="14" customWidth="1"/>
    <col min="9474" max="9474" width="14" style="14" bestFit="1" customWidth="1"/>
    <col min="9475" max="9475" width="12.85546875" style="14" bestFit="1" customWidth="1"/>
    <col min="9476" max="9476" width="14" style="14" bestFit="1" customWidth="1"/>
    <col min="9477" max="9478" width="12.85546875" style="14" bestFit="1" customWidth="1"/>
    <col min="9479" max="9479" width="14" style="14" bestFit="1" customWidth="1"/>
    <col min="9480" max="9481" width="12.85546875" style="14" bestFit="1" customWidth="1"/>
    <col min="9482" max="9482" width="14" style="14" bestFit="1" customWidth="1"/>
    <col min="9483" max="9484" width="12.85546875" style="14" bestFit="1" customWidth="1"/>
    <col min="9485" max="9485" width="14" style="14" bestFit="1" customWidth="1"/>
    <col min="9486" max="9486" width="14.42578125" style="14" bestFit="1" customWidth="1"/>
    <col min="9487" max="9728" width="9.140625" style="14"/>
    <col min="9729" max="9729" width="14.42578125" style="14" customWidth="1"/>
    <col min="9730" max="9730" width="14" style="14" bestFit="1" customWidth="1"/>
    <col min="9731" max="9731" width="12.85546875" style="14" bestFit="1" customWidth="1"/>
    <col min="9732" max="9732" width="14" style="14" bestFit="1" customWidth="1"/>
    <col min="9733" max="9734" width="12.85546875" style="14" bestFit="1" customWidth="1"/>
    <col min="9735" max="9735" width="14" style="14" bestFit="1" customWidth="1"/>
    <col min="9736" max="9737" width="12.85546875" style="14" bestFit="1" customWidth="1"/>
    <col min="9738" max="9738" width="14" style="14" bestFit="1" customWidth="1"/>
    <col min="9739" max="9740" width="12.85546875" style="14" bestFit="1" customWidth="1"/>
    <col min="9741" max="9741" width="14" style="14" bestFit="1" customWidth="1"/>
    <col min="9742" max="9742" width="14.42578125" style="14" bestFit="1" customWidth="1"/>
    <col min="9743" max="9984" width="9.140625" style="14"/>
    <col min="9985" max="9985" width="14.42578125" style="14" customWidth="1"/>
    <col min="9986" max="9986" width="14" style="14" bestFit="1" customWidth="1"/>
    <col min="9987" max="9987" width="12.85546875" style="14" bestFit="1" customWidth="1"/>
    <col min="9988" max="9988" width="14" style="14" bestFit="1" customWidth="1"/>
    <col min="9989" max="9990" width="12.85546875" style="14" bestFit="1" customWidth="1"/>
    <col min="9991" max="9991" width="14" style="14" bestFit="1" customWidth="1"/>
    <col min="9992" max="9993" width="12.85546875" style="14" bestFit="1" customWidth="1"/>
    <col min="9994" max="9994" width="14" style="14" bestFit="1" customWidth="1"/>
    <col min="9995" max="9996" width="12.85546875" style="14" bestFit="1" customWidth="1"/>
    <col min="9997" max="9997" width="14" style="14" bestFit="1" customWidth="1"/>
    <col min="9998" max="9998" width="14.42578125" style="14" bestFit="1" customWidth="1"/>
    <col min="9999" max="10240" width="9.140625" style="14"/>
    <col min="10241" max="10241" width="14.42578125" style="14" customWidth="1"/>
    <col min="10242" max="10242" width="14" style="14" bestFit="1" customWidth="1"/>
    <col min="10243" max="10243" width="12.85546875" style="14" bestFit="1" customWidth="1"/>
    <col min="10244" max="10244" width="14" style="14" bestFit="1" customWidth="1"/>
    <col min="10245" max="10246" width="12.85546875" style="14" bestFit="1" customWidth="1"/>
    <col min="10247" max="10247" width="14" style="14" bestFit="1" customWidth="1"/>
    <col min="10248" max="10249" width="12.85546875" style="14" bestFit="1" customWidth="1"/>
    <col min="10250" max="10250" width="14" style="14" bestFit="1" customWidth="1"/>
    <col min="10251" max="10252" width="12.85546875" style="14" bestFit="1" customWidth="1"/>
    <col min="10253" max="10253" width="14" style="14" bestFit="1" customWidth="1"/>
    <col min="10254" max="10254" width="14.42578125" style="14" bestFit="1" customWidth="1"/>
    <col min="10255" max="10496" width="9.140625" style="14"/>
    <col min="10497" max="10497" width="14.42578125" style="14" customWidth="1"/>
    <col min="10498" max="10498" width="14" style="14" bestFit="1" customWidth="1"/>
    <col min="10499" max="10499" width="12.85546875" style="14" bestFit="1" customWidth="1"/>
    <col min="10500" max="10500" width="14" style="14" bestFit="1" customWidth="1"/>
    <col min="10501" max="10502" width="12.85546875" style="14" bestFit="1" customWidth="1"/>
    <col min="10503" max="10503" width="14" style="14" bestFit="1" customWidth="1"/>
    <col min="10504" max="10505" width="12.85546875" style="14" bestFit="1" customWidth="1"/>
    <col min="10506" max="10506" width="14" style="14" bestFit="1" customWidth="1"/>
    <col min="10507" max="10508" width="12.85546875" style="14" bestFit="1" customWidth="1"/>
    <col min="10509" max="10509" width="14" style="14" bestFit="1" customWidth="1"/>
    <col min="10510" max="10510" width="14.42578125" style="14" bestFit="1" customWidth="1"/>
    <col min="10511" max="10752" width="9.140625" style="14"/>
    <col min="10753" max="10753" width="14.42578125" style="14" customWidth="1"/>
    <col min="10754" max="10754" width="14" style="14" bestFit="1" customWidth="1"/>
    <col min="10755" max="10755" width="12.85546875" style="14" bestFit="1" customWidth="1"/>
    <col min="10756" max="10756" width="14" style="14" bestFit="1" customWidth="1"/>
    <col min="10757" max="10758" width="12.85546875" style="14" bestFit="1" customWidth="1"/>
    <col min="10759" max="10759" width="14" style="14" bestFit="1" customWidth="1"/>
    <col min="10760" max="10761" width="12.85546875" style="14" bestFit="1" customWidth="1"/>
    <col min="10762" max="10762" width="14" style="14" bestFit="1" customWidth="1"/>
    <col min="10763" max="10764" width="12.85546875" style="14" bestFit="1" customWidth="1"/>
    <col min="10765" max="10765" width="14" style="14" bestFit="1" customWidth="1"/>
    <col min="10766" max="10766" width="14.42578125" style="14" bestFit="1" customWidth="1"/>
    <col min="10767" max="11008" width="9.140625" style="14"/>
    <col min="11009" max="11009" width="14.42578125" style="14" customWidth="1"/>
    <col min="11010" max="11010" width="14" style="14" bestFit="1" customWidth="1"/>
    <col min="11011" max="11011" width="12.85546875" style="14" bestFit="1" customWidth="1"/>
    <col min="11012" max="11012" width="14" style="14" bestFit="1" customWidth="1"/>
    <col min="11013" max="11014" width="12.85546875" style="14" bestFit="1" customWidth="1"/>
    <col min="11015" max="11015" width="14" style="14" bestFit="1" customWidth="1"/>
    <col min="11016" max="11017" width="12.85546875" style="14" bestFit="1" customWidth="1"/>
    <col min="11018" max="11018" width="14" style="14" bestFit="1" customWidth="1"/>
    <col min="11019" max="11020" width="12.85546875" style="14" bestFit="1" customWidth="1"/>
    <col min="11021" max="11021" width="14" style="14" bestFit="1" customWidth="1"/>
    <col min="11022" max="11022" width="14.42578125" style="14" bestFit="1" customWidth="1"/>
    <col min="11023" max="11264" width="9.140625" style="14"/>
    <col min="11265" max="11265" width="14.42578125" style="14" customWidth="1"/>
    <col min="11266" max="11266" width="14" style="14" bestFit="1" customWidth="1"/>
    <col min="11267" max="11267" width="12.85546875" style="14" bestFit="1" customWidth="1"/>
    <col min="11268" max="11268" width="14" style="14" bestFit="1" customWidth="1"/>
    <col min="11269" max="11270" width="12.85546875" style="14" bestFit="1" customWidth="1"/>
    <col min="11271" max="11271" width="14" style="14" bestFit="1" customWidth="1"/>
    <col min="11272" max="11273" width="12.85546875" style="14" bestFit="1" customWidth="1"/>
    <col min="11274" max="11274" width="14" style="14" bestFit="1" customWidth="1"/>
    <col min="11275" max="11276" width="12.85546875" style="14" bestFit="1" customWidth="1"/>
    <col min="11277" max="11277" width="14" style="14" bestFit="1" customWidth="1"/>
    <col min="11278" max="11278" width="14.42578125" style="14" bestFit="1" customWidth="1"/>
    <col min="11279" max="11520" width="9.140625" style="14"/>
    <col min="11521" max="11521" width="14.42578125" style="14" customWidth="1"/>
    <col min="11522" max="11522" width="14" style="14" bestFit="1" customWidth="1"/>
    <col min="11523" max="11523" width="12.85546875" style="14" bestFit="1" customWidth="1"/>
    <col min="11524" max="11524" width="14" style="14" bestFit="1" customWidth="1"/>
    <col min="11525" max="11526" width="12.85546875" style="14" bestFit="1" customWidth="1"/>
    <col min="11527" max="11527" width="14" style="14" bestFit="1" customWidth="1"/>
    <col min="11528" max="11529" width="12.85546875" style="14" bestFit="1" customWidth="1"/>
    <col min="11530" max="11530" width="14" style="14" bestFit="1" customWidth="1"/>
    <col min="11531" max="11532" width="12.85546875" style="14" bestFit="1" customWidth="1"/>
    <col min="11533" max="11533" width="14" style="14" bestFit="1" customWidth="1"/>
    <col min="11534" max="11534" width="14.42578125" style="14" bestFit="1" customWidth="1"/>
    <col min="11535" max="11776" width="9.140625" style="14"/>
    <col min="11777" max="11777" width="14.42578125" style="14" customWidth="1"/>
    <col min="11778" max="11778" width="14" style="14" bestFit="1" customWidth="1"/>
    <col min="11779" max="11779" width="12.85546875" style="14" bestFit="1" customWidth="1"/>
    <col min="11780" max="11780" width="14" style="14" bestFit="1" customWidth="1"/>
    <col min="11781" max="11782" width="12.85546875" style="14" bestFit="1" customWidth="1"/>
    <col min="11783" max="11783" width="14" style="14" bestFit="1" customWidth="1"/>
    <col min="11784" max="11785" width="12.85546875" style="14" bestFit="1" customWidth="1"/>
    <col min="11786" max="11786" width="14" style="14" bestFit="1" customWidth="1"/>
    <col min="11787" max="11788" width="12.85546875" style="14" bestFit="1" customWidth="1"/>
    <col min="11789" max="11789" width="14" style="14" bestFit="1" customWidth="1"/>
    <col min="11790" max="11790" width="14.42578125" style="14" bestFit="1" customWidth="1"/>
    <col min="11791" max="12032" width="9.140625" style="14"/>
    <col min="12033" max="12033" width="14.42578125" style="14" customWidth="1"/>
    <col min="12034" max="12034" width="14" style="14" bestFit="1" customWidth="1"/>
    <col min="12035" max="12035" width="12.85546875" style="14" bestFit="1" customWidth="1"/>
    <col min="12036" max="12036" width="14" style="14" bestFit="1" customWidth="1"/>
    <col min="12037" max="12038" width="12.85546875" style="14" bestFit="1" customWidth="1"/>
    <col min="12039" max="12039" width="14" style="14" bestFit="1" customWidth="1"/>
    <col min="12040" max="12041" width="12.85546875" style="14" bestFit="1" customWidth="1"/>
    <col min="12042" max="12042" width="14" style="14" bestFit="1" customWidth="1"/>
    <col min="12043" max="12044" width="12.85546875" style="14" bestFit="1" customWidth="1"/>
    <col min="12045" max="12045" width="14" style="14" bestFit="1" customWidth="1"/>
    <col min="12046" max="12046" width="14.42578125" style="14" bestFit="1" customWidth="1"/>
    <col min="12047" max="12288" width="9.140625" style="14"/>
    <col min="12289" max="12289" width="14.42578125" style="14" customWidth="1"/>
    <col min="12290" max="12290" width="14" style="14" bestFit="1" customWidth="1"/>
    <col min="12291" max="12291" width="12.85546875" style="14" bestFit="1" customWidth="1"/>
    <col min="12292" max="12292" width="14" style="14" bestFit="1" customWidth="1"/>
    <col min="12293" max="12294" width="12.85546875" style="14" bestFit="1" customWidth="1"/>
    <col min="12295" max="12295" width="14" style="14" bestFit="1" customWidth="1"/>
    <col min="12296" max="12297" width="12.85546875" style="14" bestFit="1" customWidth="1"/>
    <col min="12298" max="12298" width="14" style="14" bestFit="1" customWidth="1"/>
    <col min="12299" max="12300" width="12.85546875" style="14" bestFit="1" customWidth="1"/>
    <col min="12301" max="12301" width="14" style="14" bestFit="1" customWidth="1"/>
    <col min="12302" max="12302" width="14.42578125" style="14" bestFit="1" customWidth="1"/>
    <col min="12303" max="12544" width="9.140625" style="14"/>
    <col min="12545" max="12545" width="14.42578125" style="14" customWidth="1"/>
    <col min="12546" max="12546" width="14" style="14" bestFit="1" customWidth="1"/>
    <col min="12547" max="12547" width="12.85546875" style="14" bestFit="1" customWidth="1"/>
    <col min="12548" max="12548" width="14" style="14" bestFit="1" customWidth="1"/>
    <col min="12549" max="12550" width="12.85546875" style="14" bestFit="1" customWidth="1"/>
    <col min="12551" max="12551" width="14" style="14" bestFit="1" customWidth="1"/>
    <col min="12552" max="12553" width="12.85546875" style="14" bestFit="1" customWidth="1"/>
    <col min="12554" max="12554" width="14" style="14" bestFit="1" customWidth="1"/>
    <col min="12555" max="12556" width="12.85546875" style="14" bestFit="1" customWidth="1"/>
    <col min="12557" max="12557" width="14" style="14" bestFit="1" customWidth="1"/>
    <col min="12558" max="12558" width="14.42578125" style="14" bestFit="1" customWidth="1"/>
    <col min="12559" max="12800" width="9.140625" style="14"/>
    <col min="12801" max="12801" width="14.42578125" style="14" customWidth="1"/>
    <col min="12802" max="12802" width="14" style="14" bestFit="1" customWidth="1"/>
    <col min="12803" max="12803" width="12.85546875" style="14" bestFit="1" customWidth="1"/>
    <col min="12804" max="12804" width="14" style="14" bestFit="1" customWidth="1"/>
    <col min="12805" max="12806" width="12.85546875" style="14" bestFit="1" customWidth="1"/>
    <col min="12807" max="12807" width="14" style="14" bestFit="1" customWidth="1"/>
    <col min="12808" max="12809" width="12.85546875" style="14" bestFit="1" customWidth="1"/>
    <col min="12810" max="12810" width="14" style="14" bestFit="1" customWidth="1"/>
    <col min="12811" max="12812" width="12.85546875" style="14" bestFit="1" customWidth="1"/>
    <col min="12813" max="12813" width="14" style="14" bestFit="1" customWidth="1"/>
    <col min="12814" max="12814" width="14.42578125" style="14" bestFit="1" customWidth="1"/>
    <col min="12815" max="13056" width="9.140625" style="14"/>
    <col min="13057" max="13057" width="14.42578125" style="14" customWidth="1"/>
    <col min="13058" max="13058" width="14" style="14" bestFit="1" customWidth="1"/>
    <col min="13059" max="13059" width="12.85546875" style="14" bestFit="1" customWidth="1"/>
    <col min="13060" max="13060" width="14" style="14" bestFit="1" customWidth="1"/>
    <col min="13061" max="13062" width="12.85546875" style="14" bestFit="1" customWidth="1"/>
    <col min="13063" max="13063" width="14" style="14" bestFit="1" customWidth="1"/>
    <col min="13064" max="13065" width="12.85546875" style="14" bestFit="1" customWidth="1"/>
    <col min="13066" max="13066" width="14" style="14" bestFit="1" customWidth="1"/>
    <col min="13067" max="13068" width="12.85546875" style="14" bestFit="1" customWidth="1"/>
    <col min="13069" max="13069" width="14" style="14" bestFit="1" customWidth="1"/>
    <col min="13070" max="13070" width="14.42578125" style="14" bestFit="1" customWidth="1"/>
    <col min="13071" max="13312" width="9.140625" style="14"/>
    <col min="13313" max="13313" width="14.42578125" style="14" customWidth="1"/>
    <col min="13314" max="13314" width="14" style="14" bestFit="1" customWidth="1"/>
    <col min="13315" max="13315" width="12.85546875" style="14" bestFit="1" customWidth="1"/>
    <col min="13316" max="13316" width="14" style="14" bestFit="1" customWidth="1"/>
    <col min="13317" max="13318" width="12.85546875" style="14" bestFit="1" customWidth="1"/>
    <col min="13319" max="13319" width="14" style="14" bestFit="1" customWidth="1"/>
    <col min="13320" max="13321" width="12.85546875" style="14" bestFit="1" customWidth="1"/>
    <col min="13322" max="13322" width="14" style="14" bestFit="1" customWidth="1"/>
    <col min="13323" max="13324" width="12.85546875" style="14" bestFit="1" customWidth="1"/>
    <col min="13325" max="13325" width="14" style="14" bestFit="1" customWidth="1"/>
    <col min="13326" max="13326" width="14.42578125" style="14" bestFit="1" customWidth="1"/>
    <col min="13327" max="13568" width="9.140625" style="14"/>
    <col min="13569" max="13569" width="14.42578125" style="14" customWidth="1"/>
    <col min="13570" max="13570" width="14" style="14" bestFit="1" customWidth="1"/>
    <col min="13571" max="13571" width="12.85546875" style="14" bestFit="1" customWidth="1"/>
    <col min="13572" max="13572" width="14" style="14" bestFit="1" customWidth="1"/>
    <col min="13573" max="13574" width="12.85546875" style="14" bestFit="1" customWidth="1"/>
    <col min="13575" max="13575" width="14" style="14" bestFit="1" customWidth="1"/>
    <col min="13576" max="13577" width="12.85546875" style="14" bestFit="1" customWidth="1"/>
    <col min="13578" max="13578" width="14" style="14" bestFit="1" customWidth="1"/>
    <col min="13579" max="13580" width="12.85546875" style="14" bestFit="1" customWidth="1"/>
    <col min="13581" max="13581" width="14" style="14" bestFit="1" customWidth="1"/>
    <col min="13582" max="13582" width="14.42578125" style="14" bestFit="1" customWidth="1"/>
    <col min="13583" max="13824" width="9.140625" style="14"/>
    <col min="13825" max="13825" width="14.42578125" style="14" customWidth="1"/>
    <col min="13826" max="13826" width="14" style="14" bestFit="1" customWidth="1"/>
    <col min="13827" max="13827" width="12.85546875" style="14" bestFit="1" customWidth="1"/>
    <col min="13828" max="13828" width="14" style="14" bestFit="1" customWidth="1"/>
    <col min="13829" max="13830" width="12.85546875" style="14" bestFit="1" customWidth="1"/>
    <col min="13831" max="13831" width="14" style="14" bestFit="1" customWidth="1"/>
    <col min="13832" max="13833" width="12.85546875" style="14" bestFit="1" customWidth="1"/>
    <col min="13834" max="13834" width="14" style="14" bestFit="1" customWidth="1"/>
    <col min="13835" max="13836" width="12.85546875" style="14" bestFit="1" customWidth="1"/>
    <col min="13837" max="13837" width="14" style="14" bestFit="1" customWidth="1"/>
    <col min="13838" max="13838" width="14.42578125" style="14" bestFit="1" customWidth="1"/>
    <col min="13839" max="14080" width="9.140625" style="14"/>
    <col min="14081" max="14081" width="14.42578125" style="14" customWidth="1"/>
    <col min="14082" max="14082" width="14" style="14" bestFit="1" customWidth="1"/>
    <col min="14083" max="14083" width="12.85546875" style="14" bestFit="1" customWidth="1"/>
    <col min="14084" max="14084" width="14" style="14" bestFit="1" customWidth="1"/>
    <col min="14085" max="14086" width="12.85546875" style="14" bestFit="1" customWidth="1"/>
    <col min="14087" max="14087" width="14" style="14" bestFit="1" customWidth="1"/>
    <col min="14088" max="14089" width="12.85546875" style="14" bestFit="1" customWidth="1"/>
    <col min="14090" max="14090" width="14" style="14" bestFit="1" customWidth="1"/>
    <col min="14091" max="14092" width="12.85546875" style="14" bestFit="1" customWidth="1"/>
    <col min="14093" max="14093" width="14" style="14" bestFit="1" customWidth="1"/>
    <col min="14094" max="14094" width="14.42578125" style="14" bestFit="1" customWidth="1"/>
    <col min="14095" max="14336" width="9.140625" style="14"/>
    <col min="14337" max="14337" width="14.42578125" style="14" customWidth="1"/>
    <col min="14338" max="14338" width="14" style="14" bestFit="1" customWidth="1"/>
    <col min="14339" max="14339" width="12.85546875" style="14" bestFit="1" customWidth="1"/>
    <col min="14340" max="14340" width="14" style="14" bestFit="1" customWidth="1"/>
    <col min="14341" max="14342" width="12.85546875" style="14" bestFit="1" customWidth="1"/>
    <col min="14343" max="14343" width="14" style="14" bestFit="1" customWidth="1"/>
    <col min="14344" max="14345" width="12.85546875" style="14" bestFit="1" customWidth="1"/>
    <col min="14346" max="14346" width="14" style="14" bestFit="1" customWidth="1"/>
    <col min="14347" max="14348" width="12.85546875" style="14" bestFit="1" customWidth="1"/>
    <col min="14349" max="14349" width="14" style="14" bestFit="1" customWidth="1"/>
    <col min="14350" max="14350" width="14.42578125" style="14" bestFit="1" customWidth="1"/>
    <col min="14351" max="14592" width="9.140625" style="14"/>
    <col min="14593" max="14593" width="14.42578125" style="14" customWidth="1"/>
    <col min="14594" max="14594" width="14" style="14" bestFit="1" customWidth="1"/>
    <col min="14595" max="14595" width="12.85546875" style="14" bestFit="1" customWidth="1"/>
    <col min="14596" max="14596" width="14" style="14" bestFit="1" customWidth="1"/>
    <col min="14597" max="14598" width="12.85546875" style="14" bestFit="1" customWidth="1"/>
    <col min="14599" max="14599" width="14" style="14" bestFit="1" customWidth="1"/>
    <col min="14600" max="14601" width="12.85546875" style="14" bestFit="1" customWidth="1"/>
    <col min="14602" max="14602" width="14" style="14" bestFit="1" customWidth="1"/>
    <col min="14603" max="14604" width="12.85546875" style="14" bestFit="1" customWidth="1"/>
    <col min="14605" max="14605" width="14" style="14" bestFit="1" customWidth="1"/>
    <col min="14606" max="14606" width="14.42578125" style="14" bestFit="1" customWidth="1"/>
    <col min="14607" max="14848" width="9.140625" style="14"/>
    <col min="14849" max="14849" width="14.42578125" style="14" customWidth="1"/>
    <col min="14850" max="14850" width="14" style="14" bestFit="1" customWidth="1"/>
    <col min="14851" max="14851" width="12.85546875" style="14" bestFit="1" customWidth="1"/>
    <col min="14852" max="14852" width="14" style="14" bestFit="1" customWidth="1"/>
    <col min="14853" max="14854" width="12.85546875" style="14" bestFit="1" customWidth="1"/>
    <col min="14855" max="14855" width="14" style="14" bestFit="1" customWidth="1"/>
    <col min="14856" max="14857" width="12.85546875" style="14" bestFit="1" customWidth="1"/>
    <col min="14858" max="14858" width="14" style="14" bestFit="1" customWidth="1"/>
    <col min="14859" max="14860" width="12.85546875" style="14" bestFit="1" customWidth="1"/>
    <col min="14861" max="14861" width="14" style="14" bestFit="1" customWidth="1"/>
    <col min="14862" max="14862" width="14.42578125" style="14" bestFit="1" customWidth="1"/>
    <col min="14863" max="15104" width="9.140625" style="14"/>
    <col min="15105" max="15105" width="14.42578125" style="14" customWidth="1"/>
    <col min="15106" max="15106" width="14" style="14" bestFit="1" customWidth="1"/>
    <col min="15107" max="15107" width="12.85546875" style="14" bestFit="1" customWidth="1"/>
    <col min="15108" max="15108" width="14" style="14" bestFit="1" customWidth="1"/>
    <col min="15109" max="15110" width="12.85546875" style="14" bestFit="1" customWidth="1"/>
    <col min="15111" max="15111" width="14" style="14" bestFit="1" customWidth="1"/>
    <col min="15112" max="15113" width="12.85546875" style="14" bestFit="1" customWidth="1"/>
    <col min="15114" max="15114" width="14" style="14" bestFit="1" customWidth="1"/>
    <col min="15115" max="15116" width="12.85546875" style="14" bestFit="1" customWidth="1"/>
    <col min="15117" max="15117" width="14" style="14" bestFit="1" customWidth="1"/>
    <col min="15118" max="15118" width="14.42578125" style="14" bestFit="1" customWidth="1"/>
    <col min="15119" max="15360" width="9.140625" style="14"/>
    <col min="15361" max="15361" width="14.42578125" style="14" customWidth="1"/>
    <col min="15362" max="15362" width="14" style="14" bestFit="1" customWidth="1"/>
    <col min="15363" max="15363" width="12.85546875" style="14" bestFit="1" customWidth="1"/>
    <col min="15364" max="15364" width="14" style="14" bestFit="1" customWidth="1"/>
    <col min="15365" max="15366" width="12.85546875" style="14" bestFit="1" customWidth="1"/>
    <col min="15367" max="15367" width="14" style="14" bestFit="1" customWidth="1"/>
    <col min="15368" max="15369" width="12.85546875" style="14" bestFit="1" customWidth="1"/>
    <col min="15370" max="15370" width="14" style="14" bestFit="1" customWidth="1"/>
    <col min="15371" max="15372" width="12.85546875" style="14" bestFit="1" customWidth="1"/>
    <col min="15373" max="15373" width="14" style="14" bestFit="1" customWidth="1"/>
    <col min="15374" max="15374" width="14.42578125" style="14" bestFit="1" customWidth="1"/>
    <col min="15375" max="15616" width="9.140625" style="14"/>
    <col min="15617" max="15617" width="14.42578125" style="14" customWidth="1"/>
    <col min="15618" max="15618" width="14" style="14" bestFit="1" customWidth="1"/>
    <col min="15619" max="15619" width="12.85546875" style="14" bestFit="1" customWidth="1"/>
    <col min="15620" max="15620" width="14" style="14" bestFit="1" customWidth="1"/>
    <col min="15621" max="15622" width="12.85546875" style="14" bestFit="1" customWidth="1"/>
    <col min="15623" max="15623" width="14" style="14" bestFit="1" customWidth="1"/>
    <col min="15624" max="15625" width="12.85546875" style="14" bestFit="1" customWidth="1"/>
    <col min="15626" max="15626" width="14" style="14" bestFit="1" customWidth="1"/>
    <col min="15627" max="15628" width="12.85546875" style="14" bestFit="1" customWidth="1"/>
    <col min="15629" max="15629" width="14" style="14" bestFit="1" customWidth="1"/>
    <col min="15630" max="15630" width="14.42578125" style="14" bestFit="1" customWidth="1"/>
    <col min="15631" max="15872" width="9.140625" style="14"/>
    <col min="15873" max="15873" width="14.42578125" style="14" customWidth="1"/>
    <col min="15874" max="15874" width="14" style="14" bestFit="1" customWidth="1"/>
    <col min="15875" max="15875" width="12.85546875" style="14" bestFit="1" customWidth="1"/>
    <col min="15876" max="15876" width="14" style="14" bestFit="1" customWidth="1"/>
    <col min="15877" max="15878" width="12.85546875" style="14" bestFit="1" customWidth="1"/>
    <col min="15879" max="15879" width="14" style="14" bestFit="1" customWidth="1"/>
    <col min="15880" max="15881" width="12.85546875" style="14" bestFit="1" customWidth="1"/>
    <col min="15882" max="15882" width="14" style="14" bestFit="1" customWidth="1"/>
    <col min="15883" max="15884" width="12.85546875" style="14" bestFit="1" customWidth="1"/>
    <col min="15885" max="15885" width="14" style="14" bestFit="1" customWidth="1"/>
    <col min="15886" max="15886" width="14.42578125" style="14" bestFit="1" customWidth="1"/>
    <col min="15887" max="16128" width="9.140625" style="14"/>
    <col min="16129" max="16129" width="14.42578125" style="14" customWidth="1"/>
    <col min="16130" max="16130" width="14" style="14" bestFit="1" customWidth="1"/>
    <col min="16131" max="16131" width="12.85546875" style="14" bestFit="1" customWidth="1"/>
    <col min="16132" max="16132" width="14" style="14" bestFit="1" customWidth="1"/>
    <col min="16133" max="16134" width="12.85546875" style="14" bestFit="1" customWidth="1"/>
    <col min="16135" max="16135" width="14" style="14" bestFit="1" customWidth="1"/>
    <col min="16136" max="16137" width="12.85546875" style="14" bestFit="1" customWidth="1"/>
    <col min="16138" max="16138" width="14" style="14" bestFit="1" customWidth="1"/>
    <col min="16139" max="16140" width="12.85546875" style="14" bestFit="1" customWidth="1"/>
    <col min="16141" max="16141" width="14" style="14" bestFit="1" customWidth="1"/>
    <col min="16142" max="16142" width="14.42578125" style="14" bestFit="1" customWidth="1"/>
    <col min="16143" max="16384" width="9.140625" style="14"/>
  </cols>
  <sheetData>
    <row r="2" spans="1:14" ht="20.25" x14ac:dyDescent="0.3">
      <c r="A2" s="13" t="s">
        <v>267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5" spans="1:14" x14ac:dyDescent="0.2">
      <c r="B5" s="16"/>
      <c r="F5" s="166"/>
    </row>
    <row r="6" spans="1:14" x14ac:dyDescent="0.2">
      <c r="A6" s="14" t="s">
        <v>10</v>
      </c>
      <c r="B6" s="93">
        <v>0</v>
      </c>
      <c r="C6" s="169">
        <v>0</v>
      </c>
      <c r="D6" s="16">
        <v>276601.59999999998</v>
      </c>
      <c r="E6" s="16">
        <v>0</v>
      </c>
      <c r="F6" s="169">
        <v>0</v>
      </c>
      <c r="G6" s="169">
        <v>259873.9</v>
      </c>
      <c r="H6" s="169">
        <v>0</v>
      </c>
      <c r="I6" s="169">
        <v>0</v>
      </c>
      <c r="J6" s="169">
        <v>177494.35</v>
      </c>
      <c r="K6" s="169">
        <v>0</v>
      </c>
      <c r="L6" s="169"/>
      <c r="M6" s="169">
        <v>262486.95</v>
      </c>
      <c r="N6" s="16">
        <f>SUM(B6:M6)</f>
        <v>976456.8</v>
      </c>
    </row>
    <row r="7" spans="1:14" x14ac:dyDescent="0.2">
      <c r="A7" s="14" t="s">
        <v>11</v>
      </c>
      <c r="B7" s="93">
        <v>0</v>
      </c>
      <c r="C7" s="169">
        <v>0</v>
      </c>
      <c r="D7" s="16">
        <v>67906.149999999994</v>
      </c>
      <c r="E7" s="16">
        <v>0</v>
      </c>
      <c r="F7" s="169">
        <v>0</v>
      </c>
      <c r="G7" s="169">
        <v>81340.600000000006</v>
      </c>
      <c r="H7" s="169">
        <v>0</v>
      </c>
      <c r="I7" s="169">
        <v>0</v>
      </c>
      <c r="J7" s="169">
        <v>67724.25</v>
      </c>
      <c r="K7" s="169">
        <v>0</v>
      </c>
      <c r="L7" s="169"/>
      <c r="M7" s="169">
        <v>79017.95</v>
      </c>
      <c r="N7" s="16">
        <f t="shared" ref="N7:N20" si="0">SUM(B7:M7)</f>
        <v>295988.95</v>
      </c>
    </row>
    <row r="8" spans="1:14" x14ac:dyDescent="0.2">
      <c r="A8" s="14" t="s">
        <v>12</v>
      </c>
      <c r="B8" s="93">
        <v>0</v>
      </c>
      <c r="C8" s="169">
        <v>0</v>
      </c>
      <c r="D8" s="16">
        <v>13521751.869999999</v>
      </c>
      <c r="E8" s="16">
        <v>0</v>
      </c>
      <c r="F8" s="169">
        <v>0</v>
      </c>
      <c r="G8" s="169">
        <v>15827540.949999999</v>
      </c>
      <c r="H8" s="169">
        <v>0</v>
      </c>
      <c r="I8" s="169">
        <v>0</v>
      </c>
      <c r="J8" s="169">
        <v>12868173.890000001</v>
      </c>
      <c r="K8" s="169">
        <v>0</v>
      </c>
      <c r="L8" s="169"/>
      <c r="M8" s="169">
        <v>15415289.15</v>
      </c>
      <c r="N8" s="16">
        <f t="shared" si="0"/>
        <v>57632755.859999999</v>
      </c>
    </row>
    <row r="9" spans="1:14" x14ac:dyDescent="0.2">
      <c r="A9" s="14" t="s">
        <v>13</v>
      </c>
      <c r="B9" s="93">
        <v>0</v>
      </c>
      <c r="C9" s="169">
        <v>0</v>
      </c>
      <c r="D9" s="16">
        <v>443258.2</v>
      </c>
      <c r="E9" s="16">
        <v>0</v>
      </c>
      <c r="F9" s="169">
        <v>0</v>
      </c>
      <c r="G9" s="169">
        <v>420538.8</v>
      </c>
      <c r="H9" s="169">
        <v>0</v>
      </c>
      <c r="I9" s="169">
        <v>0</v>
      </c>
      <c r="J9" s="169">
        <v>394707.51</v>
      </c>
      <c r="K9" s="169">
        <v>0</v>
      </c>
      <c r="L9" s="169"/>
      <c r="M9" s="169">
        <v>361055.75</v>
      </c>
      <c r="N9" s="16">
        <f t="shared" si="0"/>
        <v>1619560.26</v>
      </c>
    </row>
    <row r="10" spans="1:14" x14ac:dyDescent="0.2">
      <c r="A10" s="14" t="s">
        <v>14</v>
      </c>
      <c r="B10" s="93">
        <v>60704.6</v>
      </c>
      <c r="C10" s="1">
        <v>40156.050000000003</v>
      </c>
      <c r="D10" s="16">
        <v>182079.7</v>
      </c>
      <c r="E10" s="16">
        <v>52160.35</v>
      </c>
      <c r="F10" s="169">
        <v>45681.9</v>
      </c>
      <c r="G10" s="169">
        <v>58154.8</v>
      </c>
      <c r="H10" s="169">
        <v>34965.699999999997</v>
      </c>
      <c r="I10" s="169">
        <v>38360.85</v>
      </c>
      <c r="J10" s="169">
        <v>49786</v>
      </c>
      <c r="K10" s="169">
        <v>81553.45</v>
      </c>
      <c r="L10" s="169">
        <v>56349.15</v>
      </c>
      <c r="M10" s="169">
        <v>49634.75</v>
      </c>
      <c r="N10" s="16">
        <f t="shared" si="0"/>
        <v>749587.29999999993</v>
      </c>
    </row>
    <row r="11" spans="1:14" x14ac:dyDescent="0.2">
      <c r="A11" s="14" t="s">
        <v>15</v>
      </c>
      <c r="B11" s="93">
        <v>0</v>
      </c>
      <c r="C11" s="169">
        <v>0</v>
      </c>
      <c r="D11" s="16">
        <v>1238.6300000000001</v>
      </c>
      <c r="E11" s="16">
        <v>0</v>
      </c>
      <c r="F11" s="169">
        <v>0</v>
      </c>
      <c r="G11" s="4">
        <v>536</v>
      </c>
      <c r="H11" s="169">
        <v>0</v>
      </c>
      <c r="I11" s="169">
        <v>0</v>
      </c>
      <c r="J11" s="169">
        <v>2253.9</v>
      </c>
      <c r="K11" s="169">
        <v>0</v>
      </c>
      <c r="L11" s="169"/>
      <c r="M11" s="169">
        <v>1173.7</v>
      </c>
      <c r="N11" s="16">
        <f t="shared" si="0"/>
        <v>5202.2300000000005</v>
      </c>
    </row>
    <row r="12" spans="1:14" x14ac:dyDescent="0.2">
      <c r="A12" s="14" t="s">
        <v>16</v>
      </c>
      <c r="B12" s="93">
        <v>1853.5</v>
      </c>
      <c r="C12" s="1">
        <v>394.9</v>
      </c>
      <c r="D12" s="16">
        <v>707.85</v>
      </c>
      <c r="E12" s="16">
        <v>2687.3</v>
      </c>
      <c r="F12" s="169">
        <v>1043.3499999999999</v>
      </c>
      <c r="G12" s="4">
        <v>426.25</v>
      </c>
      <c r="H12" s="169">
        <v>804.65</v>
      </c>
      <c r="I12" s="169">
        <v>205.7</v>
      </c>
      <c r="J12" s="169">
        <v>353.1</v>
      </c>
      <c r="K12" s="169">
        <v>10021.549999999999</v>
      </c>
      <c r="L12" s="169">
        <v>318.45</v>
      </c>
      <c r="M12" s="169">
        <v>8346.25</v>
      </c>
      <c r="N12" s="16">
        <f t="shared" si="0"/>
        <v>27162.85</v>
      </c>
    </row>
    <row r="13" spans="1:14" x14ac:dyDescent="0.2">
      <c r="A13" s="14" t="s">
        <v>17</v>
      </c>
      <c r="B13" s="93">
        <v>0</v>
      </c>
      <c r="C13" s="169">
        <v>0</v>
      </c>
      <c r="D13" s="16">
        <v>54846.55</v>
      </c>
      <c r="E13" s="16">
        <v>0</v>
      </c>
      <c r="F13" s="169">
        <v>0</v>
      </c>
      <c r="G13" s="4">
        <v>50631.35</v>
      </c>
      <c r="H13" s="169">
        <v>0</v>
      </c>
      <c r="I13" s="169">
        <v>0</v>
      </c>
      <c r="J13" s="169">
        <v>41357.25</v>
      </c>
      <c r="K13" s="169">
        <v>0</v>
      </c>
      <c r="L13" s="169"/>
      <c r="M13" s="169">
        <v>52591.55</v>
      </c>
      <c r="N13" s="16">
        <f t="shared" si="0"/>
        <v>199426.7</v>
      </c>
    </row>
    <row r="14" spans="1:14" x14ac:dyDescent="0.2">
      <c r="A14" s="14" t="s">
        <v>18</v>
      </c>
      <c r="B14" s="93">
        <v>2167.5500000000002</v>
      </c>
      <c r="C14" s="1">
        <v>7488.25</v>
      </c>
      <c r="D14" s="16">
        <v>6087.95</v>
      </c>
      <c r="E14" s="16">
        <v>5162.3</v>
      </c>
      <c r="F14" s="169">
        <v>7469</v>
      </c>
      <c r="G14" s="4">
        <v>812.9</v>
      </c>
      <c r="H14" s="169">
        <v>3461.7</v>
      </c>
      <c r="I14" s="169">
        <v>1818.3</v>
      </c>
      <c r="J14" s="169">
        <v>1877.15</v>
      </c>
      <c r="K14" s="169">
        <v>3740</v>
      </c>
      <c r="L14" s="169">
        <v>7491</v>
      </c>
      <c r="M14" s="169">
        <v>4231.1499999999996</v>
      </c>
      <c r="N14" s="16">
        <f t="shared" si="0"/>
        <v>51807.250000000007</v>
      </c>
    </row>
    <row r="15" spans="1:14" x14ac:dyDescent="0.2">
      <c r="A15" s="14" t="s">
        <v>19</v>
      </c>
      <c r="B15" s="93">
        <v>0</v>
      </c>
      <c r="C15" s="169">
        <v>0</v>
      </c>
      <c r="D15" s="16">
        <v>9834</v>
      </c>
      <c r="E15" s="16">
        <v>0</v>
      </c>
      <c r="F15" s="169">
        <v>0</v>
      </c>
      <c r="G15" s="4">
        <v>8043.2</v>
      </c>
      <c r="H15" s="169">
        <v>1559.25</v>
      </c>
      <c r="I15" s="169">
        <v>0</v>
      </c>
      <c r="J15" s="169">
        <v>8530.5</v>
      </c>
      <c r="K15" s="169">
        <v>0</v>
      </c>
      <c r="L15" s="169"/>
      <c r="M15" s="169">
        <v>8782.9500000000007</v>
      </c>
      <c r="N15" s="16">
        <f t="shared" si="0"/>
        <v>36749.9</v>
      </c>
    </row>
    <row r="16" spans="1:14" x14ac:dyDescent="0.2">
      <c r="A16" s="14" t="s">
        <v>20</v>
      </c>
      <c r="B16" s="93">
        <v>103282.3</v>
      </c>
      <c r="C16" s="1">
        <v>122655.5</v>
      </c>
      <c r="D16" s="16">
        <v>80693.25</v>
      </c>
      <c r="E16" s="16">
        <v>78972.850000000006</v>
      </c>
      <c r="F16" s="169">
        <v>88264.55</v>
      </c>
      <c r="G16" s="4">
        <v>120481.9</v>
      </c>
      <c r="H16" s="169">
        <v>68303.399999999994</v>
      </c>
      <c r="I16" s="169">
        <v>84070.8</v>
      </c>
      <c r="J16" s="169">
        <v>80570.05</v>
      </c>
      <c r="K16" s="169">
        <v>106975.55</v>
      </c>
      <c r="L16" s="169">
        <v>85984.8</v>
      </c>
      <c r="M16" s="169">
        <v>137081.45000000001</v>
      </c>
      <c r="N16" s="16">
        <f>SUM(B16:M16)</f>
        <v>1157336.4000000001</v>
      </c>
    </row>
    <row r="17" spans="1:14" x14ac:dyDescent="0.2">
      <c r="A17" s="14" t="s">
        <v>21</v>
      </c>
      <c r="B17" s="93">
        <v>0</v>
      </c>
      <c r="C17" s="169">
        <v>0</v>
      </c>
      <c r="D17" s="16">
        <v>7312.8</v>
      </c>
      <c r="E17" s="16">
        <v>0</v>
      </c>
      <c r="F17" s="169">
        <v>0</v>
      </c>
      <c r="G17" s="4">
        <v>4348.8500000000004</v>
      </c>
      <c r="H17" s="169">
        <v>0</v>
      </c>
      <c r="I17" s="169">
        <v>0</v>
      </c>
      <c r="J17" s="169">
        <v>3630.75</v>
      </c>
      <c r="K17" s="169">
        <v>0</v>
      </c>
      <c r="L17" s="169"/>
      <c r="M17" s="169">
        <v>7265.82</v>
      </c>
      <c r="N17" s="16">
        <f t="shared" si="0"/>
        <v>22558.22</v>
      </c>
    </row>
    <row r="18" spans="1:14" x14ac:dyDescent="0.2">
      <c r="A18" s="14" t="s">
        <v>22</v>
      </c>
      <c r="B18" s="93">
        <v>0</v>
      </c>
      <c r="C18" s="169">
        <v>0</v>
      </c>
      <c r="D18" s="16">
        <v>218961.6</v>
      </c>
      <c r="E18" s="16">
        <v>0</v>
      </c>
      <c r="F18" s="169">
        <v>0</v>
      </c>
      <c r="G18" s="4">
        <v>228532.15</v>
      </c>
      <c r="H18" s="169">
        <v>0</v>
      </c>
      <c r="I18" s="169">
        <v>0</v>
      </c>
      <c r="J18" s="169">
        <v>185824.65</v>
      </c>
      <c r="K18" s="169">
        <v>0</v>
      </c>
      <c r="L18" s="169"/>
      <c r="M18" s="169">
        <v>210530.1</v>
      </c>
      <c r="N18" s="16">
        <f t="shared" si="0"/>
        <v>843848.5</v>
      </c>
    </row>
    <row r="19" spans="1:14" x14ac:dyDescent="0.2">
      <c r="A19" s="14" t="s">
        <v>23</v>
      </c>
      <c r="B19" s="93">
        <v>0</v>
      </c>
      <c r="C19" s="169">
        <v>0</v>
      </c>
      <c r="D19" s="16">
        <v>6378.9</v>
      </c>
      <c r="E19" s="16">
        <v>0</v>
      </c>
      <c r="F19" s="169">
        <v>0</v>
      </c>
      <c r="G19" s="4">
        <v>8173.55</v>
      </c>
      <c r="H19" s="169">
        <v>0</v>
      </c>
      <c r="I19" s="169">
        <v>0</v>
      </c>
      <c r="J19" s="169">
        <v>6890.39</v>
      </c>
      <c r="K19" s="169">
        <v>0</v>
      </c>
      <c r="L19" s="169"/>
      <c r="M19" s="169">
        <v>15138.75</v>
      </c>
      <c r="N19" s="16">
        <f t="shared" si="0"/>
        <v>36581.589999999997</v>
      </c>
    </row>
    <row r="20" spans="1:14" x14ac:dyDescent="0.2">
      <c r="A20" s="14" t="s">
        <v>24</v>
      </c>
      <c r="B20" s="93">
        <v>0</v>
      </c>
      <c r="C20" s="169">
        <v>0</v>
      </c>
      <c r="D20" s="16">
        <v>37332.46</v>
      </c>
      <c r="E20" s="16">
        <v>0</v>
      </c>
      <c r="F20" s="169">
        <v>0</v>
      </c>
      <c r="G20" s="4">
        <v>123209.9</v>
      </c>
      <c r="H20" s="169">
        <v>0</v>
      </c>
      <c r="I20" s="169">
        <v>0</v>
      </c>
      <c r="J20" s="169">
        <v>58150.95</v>
      </c>
      <c r="K20" s="169">
        <v>0</v>
      </c>
      <c r="L20" s="169"/>
      <c r="M20" s="169">
        <v>52371.55</v>
      </c>
      <c r="N20" s="16">
        <f t="shared" si="0"/>
        <v>271064.86</v>
      </c>
    </row>
    <row r="21" spans="1:14" x14ac:dyDescent="0.2">
      <c r="A21" s="14" t="s">
        <v>25</v>
      </c>
      <c r="B21" s="93">
        <v>939654.1</v>
      </c>
      <c r="C21" s="1">
        <v>952893.7</v>
      </c>
      <c r="D21" s="16">
        <v>1438164.75</v>
      </c>
      <c r="E21" s="16">
        <v>916569.5</v>
      </c>
      <c r="F21" s="169">
        <v>1106708.3500000001</v>
      </c>
      <c r="G21" s="4">
        <v>1332799.6000000001</v>
      </c>
      <c r="H21" s="169">
        <v>650742.94999999995</v>
      </c>
      <c r="I21" s="169">
        <v>1005985.2</v>
      </c>
      <c r="J21" s="169">
        <v>979871.2</v>
      </c>
      <c r="K21" s="169">
        <v>923694.2</v>
      </c>
      <c r="L21" s="169">
        <v>916274.15</v>
      </c>
      <c r="M21" s="169">
        <v>767427.65</v>
      </c>
      <c r="N21" s="16">
        <f>SUM(B21:M21)</f>
        <v>11930785.35</v>
      </c>
    </row>
    <row r="22" spans="1:14" x14ac:dyDescent="0.2">
      <c r="A22" s="14" t="s">
        <v>26</v>
      </c>
      <c r="B22" s="94">
        <v>0</v>
      </c>
      <c r="C22" s="163">
        <v>0</v>
      </c>
      <c r="D22" s="16">
        <v>29310.05</v>
      </c>
      <c r="E22" s="16">
        <v>0</v>
      </c>
      <c r="F22" s="112">
        <v>0</v>
      </c>
      <c r="G22" s="23">
        <v>20674.5</v>
      </c>
      <c r="H22" s="169">
        <v>0</v>
      </c>
      <c r="I22" s="169">
        <v>0</v>
      </c>
      <c r="J22" s="169">
        <v>13202.75</v>
      </c>
      <c r="K22" s="169">
        <v>0</v>
      </c>
      <c r="L22" s="169"/>
      <c r="M22" s="169">
        <v>21475.85</v>
      </c>
      <c r="N22" s="16">
        <f>SUM(B22:M22)</f>
        <v>84663.15</v>
      </c>
    </row>
    <row r="23" spans="1:14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12" t="s">
        <v>274</v>
      </c>
      <c r="L23" s="16"/>
      <c r="M23" s="16"/>
      <c r="N23" s="16"/>
    </row>
    <row r="24" spans="1:14" ht="13.5" thickBot="1" x14ac:dyDescent="0.25">
      <c r="A24" s="14" t="s">
        <v>9</v>
      </c>
      <c r="B24" s="43">
        <f>SUM(B6:B23)</f>
        <v>1107662.05</v>
      </c>
      <c r="C24" s="43">
        <f t="shared" ref="C24:M24" si="1">SUM(C6:C23)</f>
        <v>1123588.3999999999</v>
      </c>
      <c r="D24" s="43">
        <f t="shared" si="1"/>
        <v>16382466.310000001</v>
      </c>
      <c r="E24" s="43">
        <f t="shared" si="1"/>
        <v>1055552.3</v>
      </c>
      <c r="F24" s="43">
        <f t="shared" si="1"/>
        <v>1249167.1500000001</v>
      </c>
      <c r="G24" s="43">
        <f t="shared" si="1"/>
        <v>18546119.199999999</v>
      </c>
      <c r="H24" s="43">
        <f t="shared" si="1"/>
        <v>759837.64999999991</v>
      </c>
      <c r="I24" s="43">
        <f t="shared" si="1"/>
        <v>1130440.8499999999</v>
      </c>
      <c r="J24" s="43">
        <f t="shared" si="1"/>
        <v>14940398.640000001</v>
      </c>
      <c r="K24" s="43">
        <f t="shared" si="1"/>
        <v>1125984.75</v>
      </c>
      <c r="L24" s="43">
        <f t="shared" si="1"/>
        <v>1066417.55</v>
      </c>
      <c r="M24" s="43">
        <f t="shared" si="1"/>
        <v>17453901.32</v>
      </c>
      <c r="N24" s="43">
        <f>SUM(N6:N22)</f>
        <v>75941536.170000002</v>
      </c>
    </row>
    <row r="25" spans="1:14" ht="13.5" thickTop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39" spans="1:1" x14ac:dyDescent="0.2">
      <c r="A39" s="14" t="str">
        <f ca="1">CELL("filename")</f>
        <v>\\taxation\ccshared\Div - Adm Svc\Distribution &amp; Statistics\Distributions\WEB\[Consolidated_Tax_22.xlsx]SCCRT</v>
      </c>
    </row>
  </sheetData>
  <printOptions horizontalCentered="1"/>
  <pageMargins left="0" right="0" top="0.5" bottom="0.5" header="0.5" footer="0.5"/>
  <pageSetup paperSize="5"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N39"/>
  <sheetViews>
    <sheetView topLeftCell="A4" workbookViewId="0">
      <selection activeCell="N29" sqref="N29"/>
    </sheetView>
  </sheetViews>
  <sheetFormatPr defaultRowHeight="12.75" x14ac:dyDescent="0.2"/>
  <cols>
    <col min="1" max="1" width="14.140625" style="14" customWidth="1"/>
    <col min="2" max="12" width="14" style="14" bestFit="1" customWidth="1"/>
    <col min="13" max="13" width="13.85546875" style="14" bestFit="1" customWidth="1"/>
    <col min="14" max="14" width="15" style="14" bestFit="1" customWidth="1"/>
    <col min="15" max="256" width="9.140625" style="14"/>
    <col min="257" max="257" width="14.140625" style="14" customWidth="1"/>
    <col min="258" max="268" width="14" style="14" bestFit="1" customWidth="1"/>
    <col min="269" max="269" width="13.85546875" style="14" bestFit="1" customWidth="1"/>
    <col min="270" max="270" width="15" style="14" bestFit="1" customWidth="1"/>
    <col min="271" max="512" width="9.140625" style="14"/>
    <col min="513" max="513" width="14.140625" style="14" customWidth="1"/>
    <col min="514" max="524" width="14" style="14" bestFit="1" customWidth="1"/>
    <col min="525" max="525" width="13.85546875" style="14" bestFit="1" customWidth="1"/>
    <col min="526" max="526" width="15" style="14" bestFit="1" customWidth="1"/>
    <col min="527" max="768" width="9.140625" style="14"/>
    <col min="769" max="769" width="14.140625" style="14" customWidth="1"/>
    <col min="770" max="780" width="14" style="14" bestFit="1" customWidth="1"/>
    <col min="781" max="781" width="13.85546875" style="14" bestFit="1" customWidth="1"/>
    <col min="782" max="782" width="15" style="14" bestFit="1" customWidth="1"/>
    <col min="783" max="1024" width="9.140625" style="14"/>
    <col min="1025" max="1025" width="14.140625" style="14" customWidth="1"/>
    <col min="1026" max="1036" width="14" style="14" bestFit="1" customWidth="1"/>
    <col min="1037" max="1037" width="13.85546875" style="14" bestFit="1" customWidth="1"/>
    <col min="1038" max="1038" width="15" style="14" bestFit="1" customWidth="1"/>
    <col min="1039" max="1280" width="9.140625" style="14"/>
    <col min="1281" max="1281" width="14.140625" style="14" customWidth="1"/>
    <col min="1282" max="1292" width="14" style="14" bestFit="1" customWidth="1"/>
    <col min="1293" max="1293" width="13.85546875" style="14" bestFit="1" customWidth="1"/>
    <col min="1294" max="1294" width="15" style="14" bestFit="1" customWidth="1"/>
    <col min="1295" max="1536" width="9.140625" style="14"/>
    <col min="1537" max="1537" width="14.140625" style="14" customWidth="1"/>
    <col min="1538" max="1548" width="14" style="14" bestFit="1" customWidth="1"/>
    <col min="1549" max="1549" width="13.85546875" style="14" bestFit="1" customWidth="1"/>
    <col min="1550" max="1550" width="15" style="14" bestFit="1" customWidth="1"/>
    <col min="1551" max="1792" width="9.140625" style="14"/>
    <col min="1793" max="1793" width="14.140625" style="14" customWidth="1"/>
    <col min="1794" max="1804" width="14" style="14" bestFit="1" customWidth="1"/>
    <col min="1805" max="1805" width="13.85546875" style="14" bestFit="1" customWidth="1"/>
    <col min="1806" max="1806" width="15" style="14" bestFit="1" customWidth="1"/>
    <col min="1807" max="2048" width="9.140625" style="14"/>
    <col min="2049" max="2049" width="14.140625" style="14" customWidth="1"/>
    <col min="2050" max="2060" width="14" style="14" bestFit="1" customWidth="1"/>
    <col min="2061" max="2061" width="13.85546875" style="14" bestFit="1" customWidth="1"/>
    <col min="2062" max="2062" width="15" style="14" bestFit="1" customWidth="1"/>
    <col min="2063" max="2304" width="9.140625" style="14"/>
    <col min="2305" max="2305" width="14.140625" style="14" customWidth="1"/>
    <col min="2306" max="2316" width="14" style="14" bestFit="1" customWidth="1"/>
    <col min="2317" max="2317" width="13.85546875" style="14" bestFit="1" customWidth="1"/>
    <col min="2318" max="2318" width="15" style="14" bestFit="1" customWidth="1"/>
    <col min="2319" max="2560" width="9.140625" style="14"/>
    <col min="2561" max="2561" width="14.140625" style="14" customWidth="1"/>
    <col min="2562" max="2572" width="14" style="14" bestFit="1" customWidth="1"/>
    <col min="2573" max="2573" width="13.85546875" style="14" bestFit="1" customWidth="1"/>
    <col min="2574" max="2574" width="15" style="14" bestFit="1" customWidth="1"/>
    <col min="2575" max="2816" width="9.140625" style="14"/>
    <col min="2817" max="2817" width="14.140625" style="14" customWidth="1"/>
    <col min="2818" max="2828" width="14" style="14" bestFit="1" customWidth="1"/>
    <col min="2829" max="2829" width="13.85546875" style="14" bestFit="1" customWidth="1"/>
    <col min="2830" max="2830" width="15" style="14" bestFit="1" customWidth="1"/>
    <col min="2831" max="3072" width="9.140625" style="14"/>
    <col min="3073" max="3073" width="14.140625" style="14" customWidth="1"/>
    <col min="3074" max="3084" width="14" style="14" bestFit="1" customWidth="1"/>
    <col min="3085" max="3085" width="13.85546875" style="14" bestFit="1" customWidth="1"/>
    <col min="3086" max="3086" width="15" style="14" bestFit="1" customWidth="1"/>
    <col min="3087" max="3328" width="9.140625" style="14"/>
    <col min="3329" max="3329" width="14.140625" style="14" customWidth="1"/>
    <col min="3330" max="3340" width="14" style="14" bestFit="1" customWidth="1"/>
    <col min="3341" max="3341" width="13.85546875" style="14" bestFit="1" customWidth="1"/>
    <col min="3342" max="3342" width="15" style="14" bestFit="1" customWidth="1"/>
    <col min="3343" max="3584" width="9.140625" style="14"/>
    <col min="3585" max="3585" width="14.140625" style="14" customWidth="1"/>
    <col min="3586" max="3596" width="14" style="14" bestFit="1" customWidth="1"/>
    <col min="3597" max="3597" width="13.85546875" style="14" bestFit="1" customWidth="1"/>
    <col min="3598" max="3598" width="15" style="14" bestFit="1" customWidth="1"/>
    <col min="3599" max="3840" width="9.140625" style="14"/>
    <col min="3841" max="3841" width="14.140625" style="14" customWidth="1"/>
    <col min="3842" max="3852" width="14" style="14" bestFit="1" customWidth="1"/>
    <col min="3853" max="3853" width="13.85546875" style="14" bestFit="1" customWidth="1"/>
    <col min="3854" max="3854" width="15" style="14" bestFit="1" customWidth="1"/>
    <col min="3855" max="4096" width="9.140625" style="14"/>
    <col min="4097" max="4097" width="14.140625" style="14" customWidth="1"/>
    <col min="4098" max="4108" width="14" style="14" bestFit="1" customWidth="1"/>
    <col min="4109" max="4109" width="13.85546875" style="14" bestFit="1" customWidth="1"/>
    <col min="4110" max="4110" width="15" style="14" bestFit="1" customWidth="1"/>
    <col min="4111" max="4352" width="9.140625" style="14"/>
    <col min="4353" max="4353" width="14.140625" style="14" customWidth="1"/>
    <col min="4354" max="4364" width="14" style="14" bestFit="1" customWidth="1"/>
    <col min="4365" max="4365" width="13.85546875" style="14" bestFit="1" customWidth="1"/>
    <col min="4366" max="4366" width="15" style="14" bestFit="1" customWidth="1"/>
    <col min="4367" max="4608" width="9.140625" style="14"/>
    <col min="4609" max="4609" width="14.140625" style="14" customWidth="1"/>
    <col min="4610" max="4620" width="14" style="14" bestFit="1" customWidth="1"/>
    <col min="4621" max="4621" width="13.85546875" style="14" bestFit="1" customWidth="1"/>
    <col min="4622" max="4622" width="15" style="14" bestFit="1" customWidth="1"/>
    <col min="4623" max="4864" width="9.140625" style="14"/>
    <col min="4865" max="4865" width="14.140625" style="14" customWidth="1"/>
    <col min="4866" max="4876" width="14" style="14" bestFit="1" customWidth="1"/>
    <col min="4877" max="4877" width="13.85546875" style="14" bestFit="1" customWidth="1"/>
    <col min="4878" max="4878" width="15" style="14" bestFit="1" customWidth="1"/>
    <col min="4879" max="5120" width="9.140625" style="14"/>
    <col min="5121" max="5121" width="14.140625" style="14" customWidth="1"/>
    <col min="5122" max="5132" width="14" style="14" bestFit="1" customWidth="1"/>
    <col min="5133" max="5133" width="13.85546875" style="14" bestFit="1" customWidth="1"/>
    <col min="5134" max="5134" width="15" style="14" bestFit="1" customWidth="1"/>
    <col min="5135" max="5376" width="9.140625" style="14"/>
    <col min="5377" max="5377" width="14.140625" style="14" customWidth="1"/>
    <col min="5378" max="5388" width="14" style="14" bestFit="1" customWidth="1"/>
    <col min="5389" max="5389" width="13.85546875" style="14" bestFit="1" customWidth="1"/>
    <col min="5390" max="5390" width="15" style="14" bestFit="1" customWidth="1"/>
    <col min="5391" max="5632" width="9.140625" style="14"/>
    <col min="5633" max="5633" width="14.140625" style="14" customWidth="1"/>
    <col min="5634" max="5644" width="14" style="14" bestFit="1" customWidth="1"/>
    <col min="5645" max="5645" width="13.85546875" style="14" bestFit="1" customWidth="1"/>
    <col min="5646" max="5646" width="15" style="14" bestFit="1" customWidth="1"/>
    <col min="5647" max="5888" width="9.140625" style="14"/>
    <col min="5889" max="5889" width="14.140625" style="14" customWidth="1"/>
    <col min="5890" max="5900" width="14" style="14" bestFit="1" customWidth="1"/>
    <col min="5901" max="5901" width="13.85546875" style="14" bestFit="1" customWidth="1"/>
    <col min="5902" max="5902" width="15" style="14" bestFit="1" customWidth="1"/>
    <col min="5903" max="6144" width="9.140625" style="14"/>
    <col min="6145" max="6145" width="14.140625" style="14" customWidth="1"/>
    <col min="6146" max="6156" width="14" style="14" bestFit="1" customWidth="1"/>
    <col min="6157" max="6157" width="13.85546875" style="14" bestFit="1" customWidth="1"/>
    <col min="6158" max="6158" width="15" style="14" bestFit="1" customWidth="1"/>
    <col min="6159" max="6400" width="9.140625" style="14"/>
    <col min="6401" max="6401" width="14.140625" style="14" customWidth="1"/>
    <col min="6402" max="6412" width="14" style="14" bestFit="1" customWidth="1"/>
    <col min="6413" max="6413" width="13.85546875" style="14" bestFit="1" customWidth="1"/>
    <col min="6414" max="6414" width="15" style="14" bestFit="1" customWidth="1"/>
    <col min="6415" max="6656" width="9.140625" style="14"/>
    <col min="6657" max="6657" width="14.140625" style="14" customWidth="1"/>
    <col min="6658" max="6668" width="14" style="14" bestFit="1" customWidth="1"/>
    <col min="6669" max="6669" width="13.85546875" style="14" bestFit="1" customWidth="1"/>
    <col min="6670" max="6670" width="15" style="14" bestFit="1" customWidth="1"/>
    <col min="6671" max="6912" width="9.140625" style="14"/>
    <col min="6913" max="6913" width="14.140625" style="14" customWidth="1"/>
    <col min="6914" max="6924" width="14" style="14" bestFit="1" customWidth="1"/>
    <col min="6925" max="6925" width="13.85546875" style="14" bestFit="1" customWidth="1"/>
    <col min="6926" max="6926" width="15" style="14" bestFit="1" customWidth="1"/>
    <col min="6927" max="7168" width="9.140625" style="14"/>
    <col min="7169" max="7169" width="14.140625" style="14" customWidth="1"/>
    <col min="7170" max="7180" width="14" style="14" bestFit="1" customWidth="1"/>
    <col min="7181" max="7181" width="13.85546875" style="14" bestFit="1" customWidth="1"/>
    <col min="7182" max="7182" width="15" style="14" bestFit="1" customWidth="1"/>
    <col min="7183" max="7424" width="9.140625" style="14"/>
    <col min="7425" max="7425" width="14.140625" style="14" customWidth="1"/>
    <col min="7426" max="7436" width="14" style="14" bestFit="1" customWidth="1"/>
    <col min="7437" max="7437" width="13.85546875" style="14" bestFit="1" customWidth="1"/>
    <col min="7438" max="7438" width="15" style="14" bestFit="1" customWidth="1"/>
    <col min="7439" max="7680" width="9.140625" style="14"/>
    <col min="7681" max="7681" width="14.140625" style="14" customWidth="1"/>
    <col min="7682" max="7692" width="14" style="14" bestFit="1" customWidth="1"/>
    <col min="7693" max="7693" width="13.85546875" style="14" bestFit="1" customWidth="1"/>
    <col min="7694" max="7694" width="15" style="14" bestFit="1" customWidth="1"/>
    <col min="7695" max="7936" width="9.140625" style="14"/>
    <col min="7937" max="7937" width="14.140625" style="14" customWidth="1"/>
    <col min="7938" max="7948" width="14" style="14" bestFit="1" customWidth="1"/>
    <col min="7949" max="7949" width="13.85546875" style="14" bestFit="1" customWidth="1"/>
    <col min="7950" max="7950" width="15" style="14" bestFit="1" customWidth="1"/>
    <col min="7951" max="8192" width="9.140625" style="14"/>
    <col min="8193" max="8193" width="14.140625" style="14" customWidth="1"/>
    <col min="8194" max="8204" width="14" style="14" bestFit="1" customWidth="1"/>
    <col min="8205" max="8205" width="13.85546875" style="14" bestFit="1" customWidth="1"/>
    <col min="8206" max="8206" width="15" style="14" bestFit="1" customWidth="1"/>
    <col min="8207" max="8448" width="9.140625" style="14"/>
    <col min="8449" max="8449" width="14.140625" style="14" customWidth="1"/>
    <col min="8450" max="8460" width="14" style="14" bestFit="1" customWidth="1"/>
    <col min="8461" max="8461" width="13.85546875" style="14" bestFit="1" customWidth="1"/>
    <col min="8462" max="8462" width="15" style="14" bestFit="1" customWidth="1"/>
    <col min="8463" max="8704" width="9.140625" style="14"/>
    <col min="8705" max="8705" width="14.140625" style="14" customWidth="1"/>
    <col min="8706" max="8716" width="14" style="14" bestFit="1" customWidth="1"/>
    <col min="8717" max="8717" width="13.85546875" style="14" bestFit="1" customWidth="1"/>
    <col min="8718" max="8718" width="15" style="14" bestFit="1" customWidth="1"/>
    <col min="8719" max="8960" width="9.140625" style="14"/>
    <col min="8961" max="8961" width="14.140625" style="14" customWidth="1"/>
    <col min="8962" max="8972" width="14" style="14" bestFit="1" customWidth="1"/>
    <col min="8973" max="8973" width="13.85546875" style="14" bestFit="1" customWidth="1"/>
    <col min="8974" max="8974" width="15" style="14" bestFit="1" customWidth="1"/>
    <col min="8975" max="9216" width="9.140625" style="14"/>
    <col min="9217" max="9217" width="14.140625" style="14" customWidth="1"/>
    <col min="9218" max="9228" width="14" style="14" bestFit="1" customWidth="1"/>
    <col min="9229" max="9229" width="13.85546875" style="14" bestFit="1" customWidth="1"/>
    <col min="9230" max="9230" width="15" style="14" bestFit="1" customWidth="1"/>
    <col min="9231" max="9472" width="9.140625" style="14"/>
    <col min="9473" max="9473" width="14.140625" style="14" customWidth="1"/>
    <col min="9474" max="9484" width="14" style="14" bestFit="1" customWidth="1"/>
    <col min="9485" max="9485" width="13.85546875" style="14" bestFit="1" customWidth="1"/>
    <col min="9486" max="9486" width="15" style="14" bestFit="1" customWidth="1"/>
    <col min="9487" max="9728" width="9.140625" style="14"/>
    <col min="9729" max="9729" width="14.140625" style="14" customWidth="1"/>
    <col min="9730" max="9740" width="14" style="14" bestFit="1" customWidth="1"/>
    <col min="9741" max="9741" width="13.85546875" style="14" bestFit="1" customWidth="1"/>
    <col min="9742" max="9742" width="15" style="14" bestFit="1" customWidth="1"/>
    <col min="9743" max="9984" width="9.140625" style="14"/>
    <col min="9985" max="9985" width="14.140625" style="14" customWidth="1"/>
    <col min="9986" max="9996" width="14" style="14" bestFit="1" customWidth="1"/>
    <col min="9997" max="9997" width="13.85546875" style="14" bestFit="1" customWidth="1"/>
    <col min="9998" max="9998" width="15" style="14" bestFit="1" customWidth="1"/>
    <col min="9999" max="10240" width="9.140625" style="14"/>
    <col min="10241" max="10241" width="14.140625" style="14" customWidth="1"/>
    <col min="10242" max="10252" width="14" style="14" bestFit="1" customWidth="1"/>
    <col min="10253" max="10253" width="13.85546875" style="14" bestFit="1" customWidth="1"/>
    <col min="10254" max="10254" width="15" style="14" bestFit="1" customWidth="1"/>
    <col min="10255" max="10496" width="9.140625" style="14"/>
    <col min="10497" max="10497" width="14.140625" style="14" customWidth="1"/>
    <col min="10498" max="10508" width="14" style="14" bestFit="1" customWidth="1"/>
    <col min="10509" max="10509" width="13.85546875" style="14" bestFit="1" customWidth="1"/>
    <col min="10510" max="10510" width="15" style="14" bestFit="1" customWidth="1"/>
    <col min="10511" max="10752" width="9.140625" style="14"/>
    <col min="10753" max="10753" width="14.140625" style="14" customWidth="1"/>
    <col min="10754" max="10764" width="14" style="14" bestFit="1" customWidth="1"/>
    <col min="10765" max="10765" width="13.85546875" style="14" bestFit="1" customWidth="1"/>
    <col min="10766" max="10766" width="15" style="14" bestFit="1" customWidth="1"/>
    <col min="10767" max="11008" width="9.140625" style="14"/>
    <col min="11009" max="11009" width="14.140625" style="14" customWidth="1"/>
    <col min="11010" max="11020" width="14" style="14" bestFit="1" customWidth="1"/>
    <col min="11021" max="11021" width="13.85546875" style="14" bestFit="1" customWidth="1"/>
    <col min="11022" max="11022" width="15" style="14" bestFit="1" customWidth="1"/>
    <col min="11023" max="11264" width="9.140625" style="14"/>
    <col min="11265" max="11265" width="14.140625" style="14" customWidth="1"/>
    <col min="11266" max="11276" width="14" style="14" bestFit="1" customWidth="1"/>
    <col min="11277" max="11277" width="13.85546875" style="14" bestFit="1" customWidth="1"/>
    <col min="11278" max="11278" width="15" style="14" bestFit="1" customWidth="1"/>
    <col min="11279" max="11520" width="9.140625" style="14"/>
    <col min="11521" max="11521" width="14.140625" style="14" customWidth="1"/>
    <col min="11522" max="11532" width="14" style="14" bestFit="1" customWidth="1"/>
    <col min="11533" max="11533" width="13.85546875" style="14" bestFit="1" customWidth="1"/>
    <col min="11534" max="11534" width="15" style="14" bestFit="1" customWidth="1"/>
    <col min="11535" max="11776" width="9.140625" style="14"/>
    <col min="11777" max="11777" width="14.140625" style="14" customWidth="1"/>
    <col min="11778" max="11788" width="14" style="14" bestFit="1" customWidth="1"/>
    <col min="11789" max="11789" width="13.85546875" style="14" bestFit="1" customWidth="1"/>
    <col min="11790" max="11790" width="15" style="14" bestFit="1" customWidth="1"/>
    <col min="11791" max="12032" width="9.140625" style="14"/>
    <col min="12033" max="12033" width="14.140625" style="14" customWidth="1"/>
    <col min="12034" max="12044" width="14" style="14" bestFit="1" customWidth="1"/>
    <col min="12045" max="12045" width="13.85546875" style="14" bestFit="1" customWidth="1"/>
    <col min="12046" max="12046" width="15" style="14" bestFit="1" customWidth="1"/>
    <col min="12047" max="12288" width="9.140625" style="14"/>
    <col min="12289" max="12289" width="14.140625" style="14" customWidth="1"/>
    <col min="12290" max="12300" width="14" style="14" bestFit="1" customWidth="1"/>
    <col min="12301" max="12301" width="13.85546875" style="14" bestFit="1" customWidth="1"/>
    <col min="12302" max="12302" width="15" style="14" bestFit="1" customWidth="1"/>
    <col min="12303" max="12544" width="9.140625" style="14"/>
    <col min="12545" max="12545" width="14.140625" style="14" customWidth="1"/>
    <col min="12546" max="12556" width="14" style="14" bestFit="1" customWidth="1"/>
    <col min="12557" max="12557" width="13.85546875" style="14" bestFit="1" customWidth="1"/>
    <col min="12558" max="12558" width="15" style="14" bestFit="1" customWidth="1"/>
    <col min="12559" max="12800" width="9.140625" style="14"/>
    <col min="12801" max="12801" width="14.140625" style="14" customWidth="1"/>
    <col min="12802" max="12812" width="14" style="14" bestFit="1" customWidth="1"/>
    <col min="12813" max="12813" width="13.85546875" style="14" bestFit="1" customWidth="1"/>
    <col min="12814" max="12814" width="15" style="14" bestFit="1" customWidth="1"/>
    <col min="12815" max="13056" width="9.140625" style="14"/>
    <col min="13057" max="13057" width="14.140625" style="14" customWidth="1"/>
    <col min="13058" max="13068" width="14" style="14" bestFit="1" customWidth="1"/>
    <col min="13069" max="13069" width="13.85546875" style="14" bestFit="1" customWidth="1"/>
    <col min="13070" max="13070" width="15" style="14" bestFit="1" customWidth="1"/>
    <col min="13071" max="13312" width="9.140625" style="14"/>
    <col min="13313" max="13313" width="14.140625" style="14" customWidth="1"/>
    <col min="13314" max="13324" width="14" style="14" bestFit="1" customWidth="1"/>
    <col min="13325" max="13325" width="13.85546875" style="14" bestFit="1" customWidth="1"/>
    <col min="13326" max="13326" width="15" style="14" bestFit="1" customWidth="1"/>
    <col min="13327" max="13568" width="9.140625" style="14"/>
    <col min="13569" max="13569" width="14.140625" style="14" customWidth="1"/>
    <col min="13570" max="13580" width="14" style="14" bestFit="1" customWidth="1"/>
    <col min="13581" max="13581" width="13.85546875" style="14" bestFit="1" customWidth="1"/>
    <col min="13582" max="13582" width="15" style="14" bestFit="1" customWidth="1"/>
    <col min="13583" max="13824" width="9.140625" style="14"/>
    <col min="13825" max="13825" width="14.140625" style="14" customWidth="1"/>
    <col min="13826" max="13836" width="14" style="14" bestFit="1" customWidth="1"/>
    <col min="13837" max="13837" width="13.85546875" style="14" bestFit="1" customWidth="1"/>
    <col min="13838" max="13838" width="15" style="14" bestFit="1" customWidth="1"/>
    <col min="13839" max="14080" width="9.140625" style="14"/>
    <col min="14081" max="14081" width="14.140625" style="14" customWidth="1"/>
    <col min="14082" max="14092" width="14" style="14" bestFit="1" customWidth="1"/>
    <col min="14093" max="14093" width="13.85546875" style="14" bestFit="1" customWidth="1"/>
    <col min="14094" max="14094" width="15" style="14" bestFit="1" customWidth="1"/>
    <col min="14095" max="14336" width="9.140625" style="14"/>
    <col min="14337" max="14337" width="14.140625" style="14" customWidth="1"/>
    <col min="14338" max="14348" width="14" style="14" bestFit="1" customWidth="1"/>
    <col min="14349" max="14349" width="13.85546875" style="14" bestFit="1" customWidth="1"/>
    <col min="14350" max="14350" width="15" style="14" bestFit="1" customWidth="1"/>
    <col min="14351" max="14592" width="9.140625" style="14"/>
    <col min="14593" max="14593" width="14.140625" style="14" customWidth="1"/>
    <col min="14594" max="14604" width="14" style="14" bestFit="1" customWidth="1"/>
    <col min="14605" max="14605" width="13.85546875" style="14" bestFit="1" customWidth="1"/>
    <col min="14606" max="14606" width="15" style="14" bestFit="1" customWidth="1"/>
    <col min="14607" max="14848" width="9.140625" style="14"/>
    <col min="14849" max="14849" width="14.140625" style="14" customWidth="1"/>
    <col min="14850" max="14860" width="14" style="14" bestFit="1" customWidth="1"/>
    <col min="14861" max="14861" width="13.85546875" style="14" bestFit="1" customWidth="1"/>
    <col min="14862" max="14862" width="15" style="14" bestFit="1" customWidth="1"/>
    <col min="14863" max="15104" width="9.140625" style="14"/>
    <col min="15105" max="15105" width="14.140625" style="14" customWidth="1"/>
    <col min="15106" max="15116" width="14" style="14" bestFit="1" customWidth="1"/>
    <col min="15117" max="15117" width="13.85546875" style="14" bestFit="1" customWidth="1"/>
    <col min="15118" max="15118" width="15" style="14" bestFit="1" customWidth="1"/>
    <col min="15119" max="15360" width="9.140625" style="14"/>
    <col min="15361" max="15361" width="14.140625" style="14" customWidth="1"/>
    <col min="15362" max="15372" width="14" style="14" bestFit="1" customWidth="1"/>
    <col min="15373" max="15373" width="13.85546875" style="14" bestFit="1" customWidth="1"/>
    <col min="15374" max="15374" width="15" style="14" bestFit="1" customWidth="1"/>
    <col min="15375" max="15616" width="9.140625" style="14"/>
    <col min="15617" max="15617" width="14.140625" style="14" customWidth="1"/>
    <col min="15618" max="15628" width="14" style="14" bestFit="1" customWidth="1"/>
    <col min="15629" max="15629" width="13.85546875" style="14" bestFit="1" customWidth="1"/>
    <col min="15630" max="15630" width="15" style="14" bestFit="1" customWidth="1"/>
    <col min="15631" max="15872" width="9.140625" style="14"/>
    <col min="15873" max="15873" width="14.140625" style="14" customWidth="1"/>
    <col min="15874" max="15884" width="14" style="14" bestFit="1" customWidth="1"/>
    <col min="15885" max="15885" width="13.85546875" style="14" bestFit="1" customWidth="1"/>
    <col min="15886" max="15886" width="15" style="14" bestFit="1" customWidth="1"/>
    <col min="15887" max="16128" width="9.140625" style="14"/>
    <col min="16129" max="16129" width="14.140625" style="14" customWidth="1"/>
    <col min="16130" max="16140" width="14" style="14" bestFit="1" customWidth="1"/>
    <col min="16141" max="16141" width="13.85546875" style="14" bestFit="1" customWidth="1"/>
    <col min="16142" max="16142" width="15" style="14" bestFit="1" customWidth="1"/>
    <col min="16143" max="16384" width="9.140625" style="14"/>
  </cols>
  <sheetData>
    <row r="2" spans="1:14" ht="20.25" x14ac:dyDescent="0.3">
      <c r="A2" s="13" t="s">
        <v>268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6" spans="1:14" x14ac:dyDescent="0.2">
      <c r="A6" s="14" t="s">
        <v>10</v>
      </c>
      <c r="B6" s="95">
        <v>299433.40000000002</v>
      </c>
      <c r="C6" s="109">
        <v>293215.31</v>
      </c>
      <c r="D6" s="16">
        <v>302360.90000000002</v>
      </c>
      <c r="E6" s="16">
        <v>270382.28000000003</v>
      </c>
      <c r="F6" s="16">
        <v>285149.46000000002</v>
      </c>
      <c r="G6" s="16">
        <v>260975.65</v>
      </c>
      <c r="H6" s="131">
        <v>269548.84999999998</v>
      </c>
      <c r="I6" s="16">
        <v>249746.55</v>
      </c>
      <c r="J6" s="16">
        <v>316291.89</v>
      </c>
      <c r="K6" s="150">
        <v>263435.87</v>
      </c>
      <c r="L6" s="164">
        <v>282017.63</v>
      </c>
      <c r="M6" s="83">
        <v>295604.23</v>
      </c>
      <c r="N6" s="16">
        <f>SUM(B6:M6)</f>
        <v>3388162.02</v>
      </c>
    </row>
    <row r="7" spans="1:14" x14ac:dyDescent="0.2">
      <c r="A7" s="14" t="s">
        <v>11</v>
      </c>
      <c r="B7" s="95">
        <v>148282.46</v>
      </c>
      <c r="C7" s="109">
        <v>145636.15</v>
      </c>
      <c r="D7" s="16">
        <v>126283.8</v>
      </c>
      <c r="E7" s="16">
        <v>129872.14</v>
      </c>
      <c r="F7" s="16">
        <v>135391.18</v>
      </c>
      <c r="G7" s="16">
        <v>119805.2</v>
      </c>
      <c r="H7" s="131">
        <v>128445.16</v>
      </c>
      <c r="I7" s="16">
        <v>126639.17</v>
      </c>
      <c r="J7" s="16">
        <v>150039.1</v>
      </c>
      <c r="K7" s="150">
        <v>102568.17</v>
      </c>
      <c r="L7" s="164">
        <v>167714.10999999999</v>
      </c>
      <c r="M7" s="83">
        <v>148366.05000000002</v>
      </c>
      <c r="N7" s="16">
        <f t="shared" ref="N7:N22" si="0">SUM(B7:M7)</f>
        <v>1629042.6900000002</v>
      </c>
    </row>
    <row r="8" spans="1:14" x14ac:dyDescent="0.2">
      <c r="A8" s="14" t="s">
        <v>12</v>
      </c>
      <c r="B8" s="95">
        <v>11731683.120000001</v>
      </c>
      <c r="C8" s="109">
        <v>12015810</v>
      </c>
      <c r="D8" s="16">
        <v>12271244.02</v>
      </c>
      <c r="E8" s="16">
        <v>11754572.039999999</v>
      </c>
      <c r="F8" s="16">
        <v>11790959.65</v>
      </c>
      <c r="G8" s="16">
        <v>12031169.9</v>
      </c>
      <c r="H8" s="131">
        <v>12104503.09</v>
      </c>
      <c r="I8" s="16">
        <v>10733304.9</v>
      </c>
      <c r="J8" s="16">
        <v>12687198.779999999</v>
      </c>
      <c r="K8" s="150">
        <v>11099262.119999999</v>
      </c>
      <c r="L8" s="164">
        <v>11698043.43</v>
      </c>
      <c r="M8" s="83">
        <v>12121975.91</v>
      </c>
      <c r="N8" s="16">
        <f t="shared" si="0"/>
        <v>142039726.96000001</v>
      </c>
    </row>
    <row r="9" spans="1:14" x14ac:dyDescent="0.2">
      <c r="A9" s="14" t="s">
        <v>13</v>
      </c>
      <c r="B9" s="95">
        <v>307562.22000000003</v>
      </c>
      <c r="C9" s="109">
        <v>308637.03000000003</v>
      </c>
      <c r="D9" s="16">
        <v>306476.45</v>
      </c>
      <c r="E9" s="16">
        <v>324235.09000000003</v>
      </c>
      <c r="F9" s="16">
        <v>306338.40000000002</v>
      </c>
      <c r="G9" s="16">
        <v>281507.57</v>
      </c>
      <c r="H9" s="131">
        <v>306032.49</v>
      </c>
      <c r="I9" s="16">
        <v>263435.68</v>
      </c>
      <c r="J9" s="16">
        <v>294464.76</v>
      </c>
      <c r="K9" s="150">
        <v>263233.03999999998</v>
      </c>
      <c r="L9" s="164">
        <v>300169.21999999997</v>
      </c>
      <c r="M9" s="83">
        <v>306102.07</v>
      </c>
      <c r="N9" s="16">
        <f t="shared" si="0"/>
        <v>3568194.02</v>
      </c>
    </row>
    <row r="10" spans="1:14" x14ac:dyDescent="0.2">
      <c r="A10" s="14" t="s">
        <v>14</v>
      </c>
      <c r="B10" s="95">
        <v>476049.65</v>
      </c>
      <c r="C10" s="109">
        <v>435169.31</v>
      </c>
      <c r="D10" s="16">
        <v>415313.71</v>
      </c>
      <c r="E10" s="16">
        <v>429906.5</v>
      </c>
      <c r="F10" s="16">
        <v>420367.66</v>
      </c>
      <c r="G10" s="16">
        <v>374526.07</v>
      </c>
      <c r="H10" s="131">
        <v>381905.22</v>
      </c>
      <c r="I10" s="16">
        <v>363171.53</v>
      </c>
      <c r="J10" s="16">
        <v>476242.83</v>
      </c>
      <c r="K10" s="150">
        <v>353657.52</v>
      </c>
      <c r="L10" s="164">
        <v>522721.32</v>
      </c>
      <c r="M10" s="83">
        <v>466707.67</v>
      </c>
      <c r="N10" s="16">
        <f t="shared" si="0"/>
        <v>5115738.99</v>
      </c>
    </row>
    <row r="11" spans="1:14" x14ac:dyDescent="0.2">
      <c r="A11" s="14" t="s">
        <v>15</v>
      </c>
      <c r="B11" s="95">
        <v>19465.98</v>
      </c>
      <c r="C11" s="109">
        <v>17757.05</v>
      </c>
      <c r="D11" s="16">
        <v>7805.39</v>
      </c>
      <c r="E11" s="16">
        <v>15312.82</v>
      </c>
      <c r="F11" s="16">
        <v>20585.48</v>
      </c>
      <c r="G11" s="16">
        <v>16831.830000000002</v>
      </c>
      <c r="H11" s="131">
        <v>17328.900000000001</v>
      </c>
      <c r="I11" s="16">
        <v>15933.97</v>
      </c>
      <c r="J11" s="16">
        <v>22636.58</v>
      </c>
      <c r="K11" s="150">
        <v>5336.56</v>
      </c>
      <c r="L11" s="164">
        <v>32468.57</v>
      </c>
      <c r="M11" s="83">
        <v>14534.05</v>
      </c>
      <c r="N11" s="16">
        <f t="shared" si="0"/>
        <v>205997.18</v>
      </c>
    </row>
    <row r="12" spans="1:14" x14ac:dyDescent="0.2">
      <c r="A12" s="14" t="s">
        <v>16</v>
      </c>
      <c r="B12" s="95">
        <v>33374.17</v>
      </c>
      <c r="C12" s="109">
        <v>34920.79</v>
      </c>
      <c r="D12" s="16">
        <v>18226.52</v>
      </c>
      <c r="E12" s="16">
        <v>29051.38</v>
      </c>
      <c r="F12" s="16">
        <v>34939.57</v>
      </c>
      <c r="G12" s="16">
        <v>30654.95</v>
      </c>
      <c r="H12" s="131">
        <v>28833.15</v>
      </c>
      <c r="I12" s="16">
        <v>28987.78</v>
      </c>
      <c r="J12" s="16">
        <v>37936.71</v>
      </c>
      <c r="K12" s="150">
        <v>12397.22</v>
      </c>
      <c r="L12" s="164">
        <v>50668.86</v>
      </c>
      <c r="M12" s="83">
        <v>26258.58</v>
      </c>
      <c r="N12" s="16">
        <f t="shared" si="0"/>
        <v>366249.68</v>
      </c>
    </row>
    <row r="13" spans="1:14" x14ac:dyDescent="0.2">
      <c r="A13" s="14" t="s">
        <v>17</v>
      </c>
      <c r="B13" s="95">
        <v>178737.13</v>
      </c>
      <c r="C13" s="109">
        <v>180406.06</v>
      </c>
      <c r="D13" s="16">
        <v>128736.79</v>
      </c>
      <c r="E13" s="16">
        <v>153112</v>
      </c>
      <c r="F13" s="16">
        <v>169792.28</v>
      </c>
      <c r="G13" s="16">
        <v>149356.26999999999</v>
      </c>
      <c r="H13" s="131">
        <v>151674.73000000001</v>
      </c>
      <c r="I13" s="16">
        <v>140082.94</v>
      </c>
      <c r="J13" s="16">
        <v>209423.42</v>
      </c>
      <c r="K13" s="150">
        <v>113935.6</v>
      </c>
      <c r="L13" s="164">
        <v>219148.25</v>
      </c>
      <c r="M13" s="83">
        <v>156295.38</v>
      </c>
      <c r="N13" s="16">
        <f t="shared" si="0"/>
        <v>1950700.85</v>
      </c>
    </row>
    <row r="14" spans="1:14" x14ac:dyDescent="0.2">
      <c r="A14" s="14" t="s">
        <v>18</v>
      </c>
      <c r="B14" s="95">
        <v>85833.62</v>
      </c>
      <c r="C14" s="109">
        <v>82602.67</v>
      </c>
      <c r="D14" s="16">
        <v>53901.11</v>
      </c>
      <c r="E14" s="16">
        <v>66489.36</v>
      </c>
      <c r="F14" s="16">
        <v>73210.22</v>
      </c>
      <c r="G14" s="16">
        <v>83583.289999999994</v>
      </c>
      <c r="H14" s="131">
        <v>66406.94</v>
      </c>
      <c r="I14" s="16">
        <v>64348.7</v>
      </c>
      <c r="J14" s="16">
        <v>77849.33</v>
      </c>
      <c r="K14" s="150">
        <v>41422.76</v>
      </c>
      <c r="L14" s="164">
        <v>106792.37</v>
      </c>
      <c r="M14" s="83">
        <v>74496.650000000009</v>
      </c>
      <c r="N14" s="16">
        <f t="shared" si="0"/>
        <v>876937.0199999999</v>
      </c>
    </row>
    <row r="15" spans="1:14" x14ac:dyDescent="0.2">
      <c r="A15" s="14" t="s">
        <v>19</v>
      </c>
      <c r="B15" s="95">
        <v>44984.56</v>
      </c>
      <c r="C15" s="109">
        <v>49915.06</v>
      </c>
      <c r="D15" s="16">
        <v>33803.21</v>
      </c>
      <c r="E15" s="16">
        <v>43309.7</v>
      </c>
      <c r="F15" s="16">
        <v>45612.55</v>
      </c>
      <c r="G15" s="16">
        <v>43396.31</v>
      </c>
      <c r="H15" s="131">
        <v>43496.63</v>
      </c>
      <c r="I15" s="16">
        <v>37907.379999999997</v>
      </c>
      <c r="J15" s="16">
        <v>47371.61</v>
      </c>
      <c r="K15" s="150">
        <v>25297.48</v>
      </c>
      <c r="L15" s="164">
        <v>61282.52</v>
      </c>
      <c r="M15" s="83">
        <v>41126.590000000004</v>
      </c>
      <c r="N15" s="16">
        <f t="shared" si="0"/>
        <v>517503.6</v>
      </c>
    </row>
    <row r="16" spans="1:14" x14ac:dyDescent="0.2">
      <c r="A16" s="14" t="s">
        <v>20</v>
      </c>
      <c r="B16" s="95">
        <v>392195.79</v>
      </c>
      <c r="C16" s="109">
        <v>377182.88</v>
      </c>
      <c r="D16" s="16">
        <v>355272.82</v>
      </c>
      <c r="E16" s="16">
        <v>383928.27</v>
      </c>
      <c r="F16" s="16">
        <v>341916.66</v>
      </c>
      <c r="G16" s="16">
        <v>333535.35999999999</v>
      </c>
      <c r="H16" s="131">
        <v>332343.96999999997</v>
      </c>
      <c r="I16" s="16">
        <v>303613.83</v>
      </c>
      <c r="J16" s="16">
        <v>390417.75</v>
      </c>
      <c r="K16" s="150">
        <v>344246.48</v>
      </c>
      <c r="L16" s="164">
        <v>382312.17</v>
      </c>
      <c r="M16" s="83">
        <v>378739.63</v>
      </c>
      <c r="N16" s="16">
        <f>SUM(B16:M16)</f>
        <v>4315705.6100000003</v>
      </c>
    </row>
    <row r="17" spans="1:14" x14ac:dyDescent="0.2">
      <c r="A17" s="14" t="s">
        <v>21</v>
      </c>
      <c r="B17" s="95">
        <v>49262.3</v>
      </c>
      <c r="C17" s="109">
        <v>44895.98</v>
      </c>
      <c r="D17" s="16">
        <v>34043.71</v>
      </c>
      <c r="E17" s="16">
        <v>37894.71</v>
      </c>
      <c r="F17" s="16">
        <v>47877.64</v>
      </c>
      <c r="G17" s="16">
        <v>36846.93</v>
      </c>
      <c r="H17" s="131">
        <v>36336.980000000003</v>
      </c>
      <c r="I17" s="16">
        <v>38097.120000000003</v>
      </c>
      <c r="J17" s="16">
        <v>49765.69</v>
      </c>
      <c r="K17" s="150">
        <v>22467.78</v>
      </c>
      <c r="L17" s="164">
        <v>61759.96</v>
      </c>
      <c r="M17" s="83">
        <v>43499.46</v>
      </c>
      <c r="N17" s="16">
        <f t="shared" si="0"/>
        <v>502748.26</v>
      </c>
    </row>
    <row r="18" spans="1:14" x14ac:dyDescent="0.2">
      <c r="A18" s="14" t="s">
        <v>22</v>
      </c>
      <c r="B18" s="95">
        <v>290199.76</v>
      </c>
      <c r="C18" s="109">
        <v>287060.03000000003</v>
      </c>
      <c r="D18" s="16">
        <v>265434.86</v>
      </c>
      <c r="E18" s="16">
        <v>273525.56</v>
      </c>
      <c r="F18" s="16">
        <v>293046.78000000003</v>
      </c>
      <c r="G18" s="16">
        <v>284060.90000000002</v>
      </c>
      <c r="H18" s="131">
        <v>271326.61</v>
      </c>
      <c r="I18" s="16">
        <v>261310.92</v>
      </c>
      <c r="J18" s="16">
        <v>305145.26</v>
      </c>
      <c r="K18" s="150">
        <v>245271.87</v>
      </c>
      <c r="L18" s="164">
        <v>313589.21999999997</v>
      </c>
      <c r="M18" s="83">
        <v>308516.66000000003</v>
      </c>
      <c r="N18" s="16">
        <f t="shared" si="0"/>
        <v>3398488.4299999997</v>
      </c>
    </row>
    <row r="19" spans="1:14" x14ac:dyDescent="0.2">
      <c r="A19" s="14" t="s">
        <v>23</v>
      </c>
      <c r="B19" s="95">
        <v>61508.32</v>
      </c>
      <c r="C19" s="109">
        <v>65306.080000000002</v>
      </c>
      <c r="D19" s="16">
        <v>30980.82</v>
      </c>
      <c r="E19" s="16">
        <v>51517.919999999998</v>
      </c>
      <c r="F19" s="16">
        <v>64707.040000000001</v>
      </c>
      <c r="G19" s="16">
        <v>66326.48</v>
      </c>
      <c r="H19" s="131">
        <v>52001.440000000002</v>
      </c>
      <c r="I19" s="16">
        <v>53569.66</v>
      </c>
      <c r="J19" s="16">
        <v>82398.740000000005</v>
      </c>
      <c r="K19" s="150">
        <v>29023.11</v>
      </c>
      <c r="L19" s="164">
        <v>98347.42</v>
      </c>
      <c r="M19" s="83">
        <v>50499.59</v>
      </c>
      <c r="N19" s="16">
        <f t="shared" si="0"/>
        <v>706186.62</v>
      </c>
    </row>
    <row r="20" spans="1:14" x14ac:dyDescent="0.2">
      <c r="A20" s="14" t="s">
        <v>24</v>
      </c>
      <c r="B20" s="95">
        <v>35768.39</v>
      </c>
      <c r="C20" s="109">
        <v>38681.919999999998</v>
      </c>
      <c r="D20" s="16">
        <v>37035.11</v>
      </c>
      <c r="E20" s="16">
        <v>38948.31</v>
      </c>
      <c r="F20" s="16">
        <v>34514.449999999997</v>
      </c>
      <c r="G20" s="16">
        <v>35388.120000000003</v>
      </c>
      <c r="H20" s="131">
        <v>35521.83</v>
      </c>
      <c r="I20" s="16">
        <v>30663.8</v>
      </c>
      <c r="J20" s="16">
        <v>34276.79</v>
      </c>
      <c r="K20" s="150">
        <v>32796.58</v>
      </c>
      <c r="L20" s="164">
        <v>32932.730000000003</v>
      </c>
      <c r="M20" s="83">
        <v>38290.479999999996</v>
      </c>
      <c r="N20" s="16">
        <f t="shared" si="0"/>
        <v>424818.50999999995</v>
      </c>
    </row>
    <row r="21" spans="1:14" x14ac:dyDescent="0.2">
      <c r="A21" s="14" t="s">
        <v>25</v>
      </c>
      <c r="B21" s="95">
        <v>3276494.34</v>
      </c>
      <c r="C21" s="109">
        <v>3274048.54</v>
      </c>
      <c r="D21" s="16">
        <v>3287375.26</v>
      </c>
      <c r="E21" s="16">
        <v>3305756.96</v>
      </c>
      <c r="F21" s="16">
        <v>3236315.04</v>
      </c>
      <c r="G21" s="16">
        <v>3067101.52</v>
      </c>
      <c r="H21" s="131">
        <v>3229217.4899999998</v>
      </c>
      <c r="I21" s="16">
        <v>2945676.09</v>
      </c>
      <c r="J21" s="16">
        <v>3383130.33</v>
      </c>
      <c r="K21" s="150">
        <v>2876619.57</v>
      </c>
      <c r="L21" s="164">
        <v>3162538.29</v>
      </c>
      <c r="M21" s="83">
        <v>3352599.15</v>
      </c>
      <c r="N21" s="16">
        <f t="shared" si="0"/>
        <v>38396872.579999998</v>
      </c>
    </row>
    <row r="22" spans="1:14" x14ac:dyDescent="0.2">
      <c r="A22" s="14" t="s">
        <v>26</v>
      </c>
      <c r="B22" s="96">
        <v>100401.93</v>
      </c>
      <c r="C22" s="110">
        <v>97305.35</v>
      </c>
      <c r="D22" s="41">
        <v>61240.959999999999</v>
      </c>
      <c r="E22" s="41">
        <v>93654.62</v>
      </c>
      <c r="F22" s="41">
        <v>95138.37</v>
      </c>
      <c r="G22" s="41">
        <v>91664.56</v>
      </c>
      <c r="H22" s="132">
        <v>82362.009999999995</v>
      </c>
      <c r="I22" s="41">
        <v>75176.39</v>
      </c>
      <c r="J22" s="41">
        <v>109547.05</v>
      </c>
      <c r="K22" s="151">
        <v>58356.05</v>
      </c>
      <c r="L22" s="165">
        <v>126466.26</v>
      </c>
      <c r="M22" s="84">
        <v>81832.899999999994</v>
      </c>
      <c r="N22" s="41">
        <f t="shared" si="0"/>
        <v>1073146.4500000002</v>
      </c>
    </row>
    <row r="23" spans="1:14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4" t="s">
        <v>9</v>
      </c>
      <c r="B24" s="16">
        <f>SUM(B6:B23)</f>
        <v>17531237.140000001</v>
      </c>
      <c r="C24" s="16">
        <f t="shared" ref="C24:M24" si="1">SUM(C6:C23)</f>
        <v>17748550.210000005</v>
      </c>
      <c r="D24" s="16">
        <f t="shared" si="1"/>
        <v>17735535.439999998</v>
      </c>
      <c r="E24" s="16">
        <f t="shared" si="1"/>
        <v>17401469.66</v>
      </c>
      <c r="F24" s="16">
        <f t="shared" si="1"/>
        <v>17395862.430000003</v>
      </c>
      <c r="G24" s="16">
        <f t="shared" si="1"/>
        <v>17306730.909999996</v>
      </c>
      <c r="H24" s="16">
        <f t="shared" si="1"/>
        <v>17537285.490000002</v>
      </c>
      <c r="I24" s="16">
        <f t="shared" si="1"/>
        <v>15731666.41</v>
      </c>
      <c r="J24" s="16">
        <f t="shared" si="1"/>
        <v>18674136.620000001</v>
      </c>
      <c r="K24" s="16">
        <f t="shared" si="1"/>
        <v>15889327.779999997</v>
      </c>
      <c r="L24" s="16">
        <f t="shared" si="1"/>
        <v>17618972.330000002</v>
      </c>
      <c r="M24" s="16">
        <f t="shared" si="1"/>
        <v>17905445.050000001</v>
      </c>
      <c r="N24" s="16">
        <f>SUM(N6:N22)</f>
        <v>208476219.47000003</v>
      </c>
    </row>
    <row r="25" spans="1:14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39" spans="1:1" x14ac:dyDescent="0.2">
      <c r="A39" s="14" t="str">
        <f ca="1">CELL("filename")</f>
        <v>\\taxation\ccshared\Div - Adm Svc\Distribution &amp; Statistics\Distributions\WEB\[Consolidated_Tax_22.xlsx]SCCRT</v>
      </c>
    </row>
  </sheetData>
  <printOptions horizontalCentered="1"/>
  <pageMargins left="0" right="0" top="0.5" bottom="0.5" header="0.5" footer="0.5"/>
  <pageSetup paperSize="5" scale="8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2"/>
  <sheetViews>
    <sheetView topLeftCell="A275" zoomScaleNormal="100" workbookViewId="0">
      <pane xSplit="1" topLeftCell="B1" activePane="topRight" state="frozen"/>
      <selection pane="topRight" activeCell="M324" sqref="M324"/>
    </sheetView>
  </sheetViews>
  <sheetFormatPr defaultRowHeight="12" x14ac:dyDescent="0.2"/>
  <cols>
    <col min="1" max="1" width="43.28515625" style="44" bestFit="1" customWidth="1"/>
    <col min="2" max="2" width="16.5703125" style="44" customWidth="1"/>
    <col min="3" max="3" width="14.5703125" style="66" bestFit="1" customWidth="1"/>
    <col min="4" max="4" width="14.5703125" style="44" bestFit="1" customWidth="1"/>
    <col min="5" max="5" width="14.140625" style="44" bestFit="1" customWidth="1"/>
    <col min="6" max="8" width="14.5703125" style="44" bestFit="1" customWidth="1"/>
    <col min="9" max="9" width="14.5703125" style="45" bestFit="1" customWidth="1"/>
    <col min="10" max="10" width="14.5703125" style="44" customWidth="1"/>
    <col min="11" max="12" width="14.5703125" style="66" bestFit="1" customWidth="1"/>
    <col min="13" max="13" width="14.5703125" style="44" bestFit="1" customWidth="1"/>
    <col min="14" max="14" width="16.140625" style="44" customWidth="1"/>
    <col min="15" max="15" width="13.5703125" style="44" bestFit="1" customWidth="1"/>
    <col min="16" max="16" width="12.42578125" style="44" bestFit="1" customWidth="1"/>
    <col min="17" max="256" width="9.140625" style="44"/>
    <col min="257" max="257" width="31.28515625" style="44" customWidth="1"/>
    <col min="258" max="258" width="16.5703125" style="44" bestFit="1" customWidth="1"/>
    <col min="259" max="259" width="13.42578125" style="44" bestFit="1" customWidth="1"/>
    <col min="260" max="265" width="13.5703125" style="44" bestFit="1" customWidth="1"/>
    <col min="266" max="267" width="13.42578125" style="44" bestFit="1" customWidth="1"/>
    <col min="268" max="269" width="13.5703125" style="44" bestFit="1" customWidth="1"/>
    <col min="270" max="270" width="16.140625" style="44" bestFit="1" customWidth="1"/>
    <col min="271" max="271" width="13.5703125" style="44" bestFit="1" customWidth="1"/>
    <col min="272" max="512" width="9.140625" style="44"/>
    <col min="513" max="513" width="31.28515625" style="44" customWidth="1"/>
    <col min="514" max="514" width="16.5703125" style="44" bestFit="1" customWidth="1"/>
    <col min="515" max="515" width="13.42578125" style="44" bestFit="1" customWidth="1"/>
    <col min="516" max="521" width="13.5703125" style="44" bestFit="1" customWidth="1"/>
    <col min="522" max="523" width="13.42578125" style="44" bestFit="1" customWidth="1"/>
    <col min="524" max="525" width="13.5703125" style="44" bestFit="1" customWidth="1"/>
    <col min="526" max="526" width="16.140625" style="44" bestFit="1" customWidth="1"/>
    <col min="527" max="527" width="13.5703125" style="44" bestFit="1" customWidth="1"/>
    <col min="528" max="768" width="9.140625" style="44"/>
    <col min="769" max="769" width="31.28515625" style="44" customWidth="1"/>
    <col min="770" max="770" width="16.5703125" style="44" bestFit="1" customWidth="1"/>
    <col min="771" max="771" width="13.42578125" style="44" bestFit="1" customWidth="1"/>
    <col min="772" max="777" width="13.5703125" style="44" bestFit="1" customWidth="1"/>
    <col min="778" max="779" width="13.42578125" style="44" bestFit="1" customWidth="1"/>
    <col min="780" max="781" width="13.5703125" style="44" bestFit="1" customWidth="1"/>
    <col min="782" max="782" width="16.140625" style="44" bestFit="1" customWidth="1"/>
    <col min="783" max="783" width="13.5703125" style="44" bestFit="1" customWidth="1"/>
    <col min="784" max="1024" width="9.140625" style="44"/>
    <col min="1025" max="1025" width="31.28515625" style="44" customWidth="1"/>
    <col min="1026" max="1026" width="16.5703125" style="44" bestFit="1" customWidth="1"/>
    <col min="1027" max="1027" width="13.42578125" style="44" bestFit="1" customWidth="1"/>
    <col min="1028" max="1033" width="13.5703125" style="44" bestFit="1" customWidth="1"/>
    <col min="1034" max="1035" width="13.42578125" style="44" bestFit="1" customWidth="1"/>
    <col min="1036" max="1037" width="13.5703125" style="44" bestFit="1" customWidth="1"/>
    <col min="1038" max="1038" width="16.140625" style="44" bestFit="1" customWidth="1"/>
    <col min="1039" max="1039" width="13.5703125" style="44" bestFit="1" customWidth="1"/>
    <col min="1040" max="1280" width="9.140625" style="44"/>
    <col min="1281" max="1281" width="31.28515625" style="44" customWidth="1"/>
    <col min="1282" max="1282" width="16.5703125" style="44" bestFit="1" customWidth="1"/>
    <col min="1283" max="1283" width="13.42578125" style="44" bestFit="1" customWidth="1"/>
    <col min="1284" max="1289" width="13.5703125" style="44" bestFit="1" customWidth="1"/>
    <col min="1290" max="1291" width="13.42578125" style="44" bestFit="1" customWidth="1"/>
    <col min="1292" max="1293" width="13.5703125" style="44" bestFit="1" customWidth="1"/>
    <col min="1294" max="1294" width="16.140625" style="44" bestFit="1" customWidth="1"/>
    <col min="1295" max="1295" width="13.5703125" style="44" bestFit="1" customWidth="1"/>
    <col min="1296" max="1536" width="9.140625" style="44"/>
    <col min="1537" max="1537" width="31.28515625" style="44" customWidth="1"/>
    <col min="1538" max="1538" width="16.5703125" style="44" bestFit="1" customWidth="1"/>
    <col min="1539" max="1539" width="13.42578125" style="44" bestFit="1" customWidth="1"/>
    <col min="1540" max="1545" width="13.5703125" style="44" bestFit="1" customWidth="1"/>
    <col min="1546" max="1547" width="13.42578125" style="44" bestFit="1" customWidth="1"/>
    <col min="1548" max="1549" width="13.5703125" style="44" bestFit="1" customWidth="1"/>
    <col min="1550" max="1550" width="16.140625" style="44" bestFit="1" customWidth="1"/>
    <col min="1551" max="1551" width="13.5703125" style="44" bestFit="1" customWidth="1"/>
    <col min="1552" max="1792" width="9.140625" style="44"/>
    <col min="1793" max="1793" width="31.28515625" style="44" customWidth="1"/>
    <col min="1794" max="1794" width="16.5703125" style="44" bestFit="1" customWidth="1"/>
    <col min="1795" max="1795" width="13.42578125" style="44" bestFit="1" customWidth="1"/>
    <col min="1796" max="1801" width="13.5703125" style="44" bestFit="1" customWidth="1"/>
    <col min="1802" max="1803" width="13.42578125" style="44" bestFit="1" customWidth="1"/>
    <col min="1804" max="1805" width="13.5703125" style="44" bestFit="1" customWidth="1"/>
    <col min="1806" max="1806" width="16.140625" style="44" bestFit="1" customWidth="1"/>
    <col min="1807" max="1807" width="13.5703125" style="44" bestFit="1" customWidth="1"/>
    <col min="1808" max="2048" width="9.140625" style="44"/>
    <col min="2049" max="2049" width="31.28515625" style="44" customWidth="1"/>
    <col min="2050" max="2050" width="16.5703125" style="44" bestFit="1" customWidth="1"/>
    <col min="2051" max="2051" width="13.42578125" style="44" bestFit="1" customWidth="1"/>
    <col min="2052" max="2057" width="13.5703125" style="44" bestFit="1" customWidth="1"/>
    <col min="2058" max="2059" width="13.42578125" style="44" bestFit="1" customWidth="1"/>
    <col min="2060" max="2061" width="13.5703125" style="44" bestFit="1" customWidth="1"/>
    <col min="2062" max="2062" width="16.140625" style="44" bestFit="1" customWidth="1"/>
    <col min="2063" max="2063" width="13.5703125" style="44" bestFit="1" customWidth="1"/>
    <col min="2064" max="2304" width="9.140625" style="44"/>
    <col min="2305" max="2305" width="31.28515625" style="44" customWidth="1"/>
    <col min="2306" max="2306" width="16.5703125" style="44" bestFit="1" customWidth="1"/>
    <col min="2307" max="2307" width="13.42578125" style="44" bestFit="1" customWidth="1"/>
    <col min="2308" max="2313" width="13.5703125" style="44" bestFit="1" customWidth="1"/>
    <col min="2314" max="2315" width="13.42578125" style="44" bestFit="1" customWidth="1"/>
    <col min="2316" max="2317" width="13.5703125" style="44" bestFit="1" customWidth="1"/>
    <col min="2318" max="2318" width="16.140625" style="44" bestFit="1" customWidth="1"/>
    <col min="2319" max="2319" width="13.5703125" style="44" bestFit="1" customWidth="1"/>
    <col min="2320" max="2560" width="9.140625" style="44"/>
    <col min="2561" max="2561" width="31.28515625" style="44" customWidth="1"/>
    <col min="2562" max="2562" width="16.5703125" style="44" bestFit="1" customWidth="1"/>
    <col min="2563" max="2563" width="13.42578125" style="44" bestFit="1" customWidth="1"/>
    <col min="2564" max="2569" width="13.5703125" style="44" bestFit="1" customWidth="1"/>
    <col min="2570" max="2571" width="13.42578125" style="44" bestFit="1" customWidth="1"/>
    <col min="2572" max="2573" width="13.5703125" style="44" bestFit="1" customWidth="1"/>
    <col min="2574" max="2574" width="16.140625" style="44" bestFit="1" customWidth="1"/>
    <col min="2575" max="2575" width="13.5703125" style="44" bestFit="1" customWidth="1"/>
    <col min="2576" max="2816" width="9.140625" style="44"/>
    <col min="2817" max="2817" width="31.28515625" style="44" customWidth="1"/>
    <col min="2818" max="2818" width="16.5703125" style="44" bestFit="1" customWidth="1"/>
    <col min="2819" max="2819" width="13.42578125" style="44" bestFit="1" customWidth="1"/>
    <col min="2820" max="2825" width="13.5703125" style="44" bestFit="1" customWidth="1"/>
    <col min="2826" max="2827" width="13.42578125" style="44" bestFit="1" customWidth="1"/>
    <col min="2828" max="2829" width="13.5703125" style="44" bestFit="1" customWidth="1"/>
    <col min="2830" max="2830" width="16.140625" style="44" bestFit="1" customWidth="1"/>
    <col min="2831" max="2831" width="13.5703125" style="44" bestFit="1" customWidth="1"/>
    <col min="2832" max="3072" width="9.140625" style="44"/>
    <col min="3073" max="3073" width="31.28515625" style="44" customWidth="1"/>
    <col min="3074" max="3074" width="16.5703125" style="44" bestFit="1" customWidth="1"/>
    <col min="3075" max="3075" width="13.42578125" style="44" bestFit="1" customWidth="1"/>
    <col min="3076" max="3081" width="13.5703125" style="44" bestFit="1" customWidth="1"/>
    <col min="3082" max="3083" width="13.42578125" style="44" bestFit="1" customWidth="1"/>
    <col min="3084" max="3085" width="13.5703125" style="44" bestFit="1" customWidth="1"/>
    <col min="3086" max="3086" width="16.140625" style="44" bestFit="1" customWidth="1"/>
    <col min="3087" max="3087" width="13.5703125" style="44" bestFit="1" customWidth="1"/>
    <col min="3088" max="3328" width="9.140625" style="44"/>
    <col min="3329" max="3329" width="31.28515625" style="44" customWidth="1"/>
    <col min="3330" max="3330" width="16.5703125" style="44" bestFit="1" customWidth="1"/>
    <col min="3331" max="3331" width="13.42578125" style="44" bestFit="1" customWidth="1"/>
    <col min="3332" max="3337" width="13.5703125" style="44" bestFit="1" customWidth="1"/>
    <col min="3338" max="3339" width="13.42578125" style="44" bestFit="1" customWidth="1"/>
    <col min="3340" max="3341" width="13.5703125" style="44" bestFit="1" customWidth="1"/>
    <col min="3342" max="3342" width="16.140625" style="44" bestFit="1" customWidth="1"/>
    <col min="3343" max="3343" width="13.5703125" style="44" bestFit="1" customWidth="1"/>
    <col min="3344" max="3584" width="9.140625" style="44"/>
    <col min="3585" max="3585" width="31.28515625" style="44" customWidth="1"/>
    <col min="3586" max="3586" width="16.5703125" style="44" bestFit="1" customWidth="1"/>
    <col min="3587" max="3587" width="13.42578125" style="44" bestFit="1" customWidth="1"/>
    <col min="3588" max="3593" width="13.5703125" style="44" bestFit="1" customWidth="1"/>
    <col min="3594" max="3595" width="13.42578125" style="44" bestFit="1" customWidth="1"/>
    <col min="3596" max="3597" width="13.5703125" style="44" bestFit="1" customWidth="1"/>
    <col min="3598" max="3598" width="16.140625" style="44" bestFit="1" customWidth="1"/>
    <col min="3599" max="3599" width="13.5703125" style="44" bestFit="1" customWidth="1"/>
    <col min="3600" max="3840" width="9.140625" style="44"/>
    <col min="3841" max="3841" width="31.28515625" style="44" customWidth="1"/>
    <col min="3842" max="3842" width="16.5703125" style="44" bestFit="1" customWidth="1"/>
    <col min="3843" max="3843" width="13.42578125" style="44" bestFit="1" customWidth="1"/>
    <col min="3844" max="3849" width="13.5703125" style="44" bestFit="1" customWidth="1"/>
    <col min="3850" max="3851" width="13.42578125" style="44" bestFit="1" customWidth="1"/>
    <col min="3852" max="3853" width="13.5703125" style="44" bestFit="1" customWidth="1"/>
    <col min="3854" max="3854" width="16.140625" style="44" bestFit="1" customWidth="1"/>
    <col min="3855" max="3855" width="13.5703125" style="44" bestFit="1" customWidth="1"/>
    <col min="3856" max="4096" width="9.140625" style="44"/>
    <col min="4097" max="4097" width="31.28515625" style="44" customWidth="1"/>
    <col min="4098" max="4098" width="16.5703125" style="44" bestFit="1" customWidth="1"/>
    <col min="4099" max="4099" width="13.42578125" style="44" bestFit="1" customWidth="1"/>
    <col min="4100" max="4105" width="13.5703125" style="44" bestFit="1" customWidth="1"/>
    <col min="4106" max="4107" width="13.42578125" style="44" bestFit="1" customWidth="1"/>
    <col min="4108" max="4109" width="13.5703125" style="44" bestFit="1" customWidth="1"/>
    <col min="4110" max="4110" width="16.140625" style="44" bestFit="1" customWidth="1"/>
    <col min="4111" max="4111" width="13.5703125" style="44" bestFit="1" customWidth="1"/>
    <col min="4112" max="4352" width="9.140625" style="44"/>
    <col min="4353" max="4353" width="31.28515625" style="44" customWidth="1"/>
    <col min="4354" max="4354" width="16.5703125" style="44" bestFit="1" customWidth="1"/>
    <col min="4355" max="4355" width="13.42578125" style="44" bestFit="1" customWidth="1"/>
    <col min="4356" max="4361" width="13.5703125" style="44" bestFit="1" customWidth="1"/>
    <col min="4362" max="4363" width="13.42578125" style="44" bestFit="1" customWidth="1"/>
    <col min="4364" max="4365" width="13.5703125" style="44" bestFit="1" customWidth="1"/>
    <col min="4366" max="4366" width="16.140625" style="44" bestFit="1" customWidth="1"/>
    <col min="4367" max="4367" width="13.5703125" style="44" bestFit="1" customWidth="1"/>
    <col min="4368" max="4608" width="9.140625" style="44"/>
    <col min="4609" max="4609" width="31.28515625" style="44" customWidth="1"/>
    <col min="4610" max="4610" width="16.5703125" style="44" bestFit="1" customWidth="1"/>
    <col min="4611" max="4611" width="13.42578125" style="44" bestFit="1" customWidth="1"/>
    <col min="4612" max="4617" width="13.5703125" style="44" bestFit="1" customWidth="1"/>
    <col min="4618" max="4619" width="13.42578125" style="44" bestFit="1" customWidth="1"/>
    <col min="4620" max="4621" width="13.5703125" style="44" bestFit="1" customWidth="1"/>
    <col min="4622" max="4622" width="16.140625" style="44" bestFit="1" customWidth="1"/>
    <col min="4623" max="4623" width="13.5703125" style="44" bestFit="1" customWidth="1"/>
    <col min="4624" max="4864" width="9.140625" style="44"/>
    <col min="4865" max="4865" width="31.28515625" style="44" customWidth="1"/>
    <col min="4866" max="4866" width="16.5703125" style="44" bestFit="1" customWidth="1"/>
    <col min="4867" max="4867" width="13.42578125" style="44" bestFit="1" customWidth="1"/>
    <col min="4868" max="4873" width="13.5703125" style="44" bestFit="1" customWidth="1"/>
    <col min="4874" max="4875" width="13.42578125" style="44" bestFit="1" customWidth="1"/>
    <col min="4876" max="4877" width="13.5703125" style="44" bestFit="1" customWidth="1"/>
    <col min="4878" max="4878" width="16.140625" style="44" bestFit="1" customWidth="1"/>
    <col min="4879" max="4879" width="13.5703125" style="44" bestFit="1" customWidth="1"/>
    <col min="4880" max="5120" width="9.140625" style="44"/>
    <col min="5121" max="5121" width="31.28515625" style="44" customWidth="1"/>
    <col min="5122" max="5122" width="16.5703125" style="44" bestFit="1" customWidth="1"/>
    <col min="5123" max="5123" width="13.42578125" style="44" bestFit="1" customWidth="1"/>
    <col min="5124" max="5129" width="13.5703125" style="44" bestFit="1" customWidth="1"/>
    <col min="5130" max="5131" width="13.42578125" style="44" bestFit="1" customWidth="1"/>
    <col min="5132" max="5133" width="13.5703125" style="44" bestFit="1" customWidth="1"/>
    <col min="5134" max="5134" width="16.140625" style="44" bestFit="1" customWidth="1"/>
    <col min="5135" max="5135" width="13.5703125" style="44" bestFit="1" customWidth="1"/>
    <col min="5136" max="5376" width="9.140625" style="44"/>
    <col min="5377" max="5377" width="31.28515625" style="44" customWidth="1"/>
    <col min="5378" max="5378" width="16.5703125" style="44" bestFit="1" customWidth="1"/>
    <col min="5379" max="5379" width="13.42578125" style="44" bestFit="1" customWidth="1"/>
    <col min="5380" max="5385" width="13.5703125" style="44" bestFit="1" customWidth="1"/>
    <col min="5386" max="5387" width="13.42578125" style="44" bestFit="1" customWidth="1"/>
    <col min="5388" max="5389" width="13.5703125" style="44" bestFit="1" customWidth="1"/>
    <col min="5390" max="5390" width="16.140625" style="44" bestFit="1" customWidth="1"/>
    <col min="5391" max="5391" width="13.5703125" style="44" bestFit="1" customWidth="1"/>
    <col min="5392" max="5632" width="9.140625" style="44"/>
    <col min="5633" max="5633" width="31.28515625" style="44" customWidth="1"/>
    <col min="5634" max="5634" width="16.5703125" style="44" bestFit="1" customWidth="1"/>
    <col min="5635" max="5635" width="13.42578125" style="44" bestFit="1" customWidth="1"/>
    <col min="5636" max="5641" width="13.5703125" style="44" bestFit="1" customWidth="1"/>
    <col min="5642" max="5643" width="13.42578125" style="44" bestFit="1" customWidth="1"/>
    <col min="5644" max="5645" width="13.5703125" style="44" bestFit="1" customWidth="1"/>
    <col min="5646" max="5646" width="16.140625" style="44" bestFit="1" customWidth="1"/>
    <col min="5647" max="5647" width="13.5703125" style="44" bestFit="1" customWidth="1"/>
    <col min="5648" max="5888" width="9.140625" style="44"/>
    <col min="5889" max="5889" width="31.28515625" style="44" customWidth="1"/>
    <col min="5890" max="5890" width="16.5703125" style="44" bestFit="1" customWidth="1"/>
    <col min="5891" max="5891" width="13.42578125" style="44" bestFit="1" customWidth="1"/>
    <col min="5892" max="5897" width="13.5703125" style="44" bestFit="1" customWidth="1"/>
    <col min="5898" max="5899" width="13.42578125" style="44" bestFit="1" customWidth="1"/>
    <col min="5900" max="5901" width="13.5703125" style="44" bestFit="1" customWidth="1"/>
    <col min="5902" max="5902" width="16.140625" style="44" bestFit="1" customWidth="1"/>
    <col min="5903" max="5903" width="13.5703125" style="44" bestFit="1" customWidth="1"/>
    <col min="5904" max="6144" width="9.140625" style="44"/>
    <col min="6145" max="6145" width="31.28515625" style="44" customWidth="1"/>
    <col min="6146" max="6146" width="16.5703125" style="44" bestFit="1" customWidth="1"/>
    <col min="6147" max="6147" width="13.42578125" style="44" bestFit="1" customWidth="1"/>
    <col min="6148" max="6153" width="13.5703125" style="44" bestFit="1" customWidth="1"/>
    <col min="6154" max="6155" width="13.42578125" style="44" bestFit="1" customWidth="1"/>
    <col min="6156" max="6157" width="13.5703125" style="44" bestFit="1" customWidth="1"/>
    <col min="6158" max="6158" width="16.140625" style="44" bestFit="1" customWidth="1"/>
    <col min="6159" max="6159" width="13.5703125" style="44" bestFit="1" customWidth="1"/>
    <col min="6160" max="6400" width="9.140625" style="44"/>
    <col min="6401" max="6401" width="31.28515625" style="44" customWidth="1"/>
    <col min="6402" max="6402" width="16.5703125" style="44" bestFit="1" customWidth="1"/>
    <col min="6403" max="6403" width="13.42578125" style="44" bestFit="1" customWidth="1"/>
    <col min="6404" max="6409" width="13.5703125" style="44" bestFit="1" customWidth="1"/>
    <col min="6410" max="6411" width="13.42578125" style="44" bestFit="1" customWidth="1"/>
    <col min="6412" max="6413" width="13.5703125" style="44" bestFit="1" customWidth="1"/>
    <col min="6414" max="6414" width="16.140625" style="44" bestFit="1" customWidth="1"/>
    <col min="6415" max="6415" width="13.5703125" style="44" bestFit="1" customWidth="1"/>
    <col min="6416" max="6656" width="9.140625" style="44"/>
    <col min="6657" max="6657" width="31.28515625" style="44" customWidth="1"/>
    <col min="6658" max="6658" width="16.5703125" style="44" bestFit="1" customWidth="1"/>
    <col min="6659" max="6659" width="13.42578125" style="44" bestFit="1" customWidth="1"/>
    <col min="6660" max="6665" width="13.5703125" style="44" bestFit="1" customWidth="1"/>
    <col min="6666" max="6667" width="13.42578125" style="44" bestFit="1" customWidth="1"/>
    <col min="6668" max="6669" width="13.5703125" style="44" bestFit="1" customWidth="1"/>
    <col min="6670" max="6670" width="16.140625" style="44" bestFit="1" customWidth="1"/>
    <col min="6671" max="6671" width="13.5703125" style="44" bestFit="1" customWidth="1"/>
    <col min="6672" max="6912" width="9.140625" style="44"/>
    <col min="6913" max="6913" width="31.28515625" style="44" customWidth="1"/>
    <col min="6914" max="6914" width="16.5703125" style="44" bestFit="1" customWidth="1"/>
    <col min="6915" max="6915" width="13.42578125" style="44" bestFit="1" customWidth="1"/>
    <col min="6916" max="6921" width="13.5703125" style="44" bestFit="1" customWidth="1"/>
    <col min="6922" max="6923" width="13.42578125" style="44" bestFit="1" customWidth="1"/>
    <col min="6924" max="6925" width="13.5703125" style="44" bestFit="1" customWidth="1"/>
    <col min="6926" max="6926" width="16.140625" style="44" bestFit="1" customWidth="1"/>
    <col min="6927" max="6927" width="13.5703125" style="44" bestFit="1" customWidth="1"/>
    <col min="6928" max="7168" width="9.140625" style="44"/>
    <col min="7169" max="7169" width="31.28515625" style="44" customWidth="1"/>
    <col min="7170" max="7170" width="16.5703125" style="44" bestFit="1" customWidth="1"/>
    <col min="7171" max="7171" width="13.42578125" style="44" bestFit="1" customWidth="1"/>
    <col min="7172" max="7177" width="13.5703125" style="44" bestFit="1" customWidth="1"/>
    <col min="7178" max="7179" width="13.42578125" style="44" bestFit="1" customWidth="1"/>
    <col min="7180" max="7181" width="13.5703125" style="44" bestFit="1" customWidth="1"/>
    <col min="7182" max="7182" width="16.140625" style="44" bestFit="1" customWidth="1"/>
    <col min="7183" max="7183" width="13.5703125" style="44" bestFit="1" customWidth="1"/>
    <col min="7184" max="7424" width="9.140625" style="44"/>
    <col min="7425" max="7425" width="31.28515625" style="44" customWidth="1"/>
    <col min="7426" max="7426" width="16.5703125" style="44" bestFit="1" customWidth="1"/>
    <col min="7427" max="7427" width="13.42578125" style="44" bestFit="1" customWidth="1"/>
    <col min="7428" max="7433" width="13.5703125" style="44" bestFit="1" customWidth="1"/>
    <col min="7434" max="7435" width="13.42578125" style="44" bestFit="1" customWidth="1"/>
    <col min="7436" max="7437" width="13.5703125" style="44" bestFit="1" customWidth="1"/>
    <col min="7438" max="7438" width="16.140625" style="44" bestFit="1" customWidth="1"/>
    <col min="7439" max="7439" width="13.5703125" style="44" bestFit="1" customWidth="1"/>
    <col min="7440" max="7680" width="9.140625" style="44"/>
    <col min="7681" max="7681" width="31.28515625" style="44" customWidth="1"/>
    <col min="7682" max="7682" width="16.5703125" style="44" bestFit="1" customWidth="1"/>
    <col min="7683" max="7683" width="13.42578125" style="44" bestFit="1" customWidth="1"/>
    <col min="7684" max="7689" width="13.5703125" style="44" bestFit="1" customWidth="1"/>
    <col min="7690" max="7691" width="13.42578125" style="44" bestFit="1" customWidth="1"/>
    <col min="7692" max="7693" width="13.5703125" style="44" bestFit="1" customWidth="1"/>
    <col min="7694" max="7694" width="16.140625" style="44" bestFit="1" customWidth="1"/>
    <col min="7695" max="7695" width="13.5703125" style="44" bestFit="1" customWidth="1"/>
    <col min="7696" max="7936" width="9.140625" style="44"/>
    <col min="7937" max="7937" width="31.28515625" style="44" customWidth="1"/>
    <col min="7938" max="7938" width="16.5703125" style="44" bestFit="1" customWidth="1"/>
    <col min="7939" max="7939" width="13.42578125" style="44" bestFit="1" customWidth="1"/>
    <col min="7940" max="7945" width="13.5703125" style="44" bestFit="1" customWidth="1"/>
    <col min="7946" max="7947" width="13.42578125" style="44" bestFit="1" customWidth="1"/>
    <col min="7948" max="7949" width="13.5703125" style="44" bestFit="1" customWidth="1"/>
    <col min="7950" max="7950" width="16.140625" style="44" bestFit="1" customWidth="1"/>
    <col min="7951" max="7951" width="13.5703125" style="44" bestFit="1" customWidth="1"/>
    <col min="7952" max="8192" width="9.140625" style="44"/>
    <col min="8193" max="8193" width="31.28515625" style="44" customWidth="1"/>
    <col min="8194" max="8194" width="16.5703125" style="44" bestFit="1" customWidth="1"/>
    <col min="8195" max="8195" width="13.42578125" style="44" bestFit="1" customWidth="1"/>
    <col min="8196" max="8201" width="13.5703125" style="44" bestFit="1" customWidth="1"/>
    <col min="8202" max="8203" width="13.42578125" style="44" bestFit="1" customWidth="1"/>
    <col min="8204" max="8205" width="13.5703125" style="44" bestFit="1" customWidth="1"/>
    <col min="8206" max="8206" width="16.140625" style="44" bestFit="1" customWidth="1"/>
    <col min="8207" max="8207" width="13.5703125" style="44" bestFit="1" customWidth="1"/>
    <col min="8208" max="8448" width="9.140625" style="44"/>
    <col min="8449" max="8449" width="31.28515625" style="44" customWidth="1"/>
    <col min="8450" max="8450" width="16.5703125" style="44" bestFit="1" customWidth="1"/>
    <col min="8451" max="8451" width="13.42578125" style="44" bestFit="1" customWidth="1"/>
    <col min="8452" max="8457" width="13.5703125" style="44" bestFit="1" customWidth="1"/>
    <col min="8458" max="8459" width="13.42578125" style="44" bestFit="1" customWidth="1"/>
    <col min="8460" max="8461" width="13.5703125" style="44" bestFit="1" customWidth="1"/>
    <col min="8462" max="8462" width="16.140625" style="44" bestFit="1" customWidth="1"/>
    <col min="8463" max="8463" width="13.5703125" style="44" bestFit="1" customWidth="1"/>
    <col min="8464" max="8704" width="9.140625" style="44"/>
    <col min="8705" max="8705" width="31.28515625" style="44" customWidth="1"/>
    <col min="8706" max="8706" width="16.5703125" style="44" bestFit="1" customWidth="1"/>
    <col min="8707" max="8707" width="13.42578125" style="44" bestFit="1" customWidth="1"/>
    <col min="8708" max="8713" width="13.5703125" style="44" bestFit="1" customWidth="1"/>
    <col min="8714" max="8715" width="13.42578125" style="44" bestFit="1" customWidth="1"/>
    <col min="8716" max="8717" width="13.5703125" style="44" bestFit="1" customWidth="1"/>
    <col min="8718" max="8718" width="16.140625" style="44" bestFit="1" customWidth="1"/>
    <col min="8719" max="8719" width="13.5703125" style="44" bestFit="1" customWidth="1"/>
    <col min="8720" max="8960" width="9.140625" style="44"/>
    <col min="8961" max="8961" width="31.28515625" style="44" customWidth="1"/>
    <col min="8962" max="8962" width="16.5703125" style="44" bestFit="1" customWidth="1"/>
    <col min="8963" max="8963" width="13.42578125" style="44" bestFit="1" customWidth="1"/>
    <col min="8964" max="8969" width="13.5703125" style="44" bestFit="1" customWidth="1"/>
    <col min="8970" max="8971" width="13.42578125" style="44" bestFit="1" customWidth="1"/>
    <col min="8972" max="8973" width="13.5703125" style="44" bestFit="1" customWidth="1"/>
    <col min="8974" max="8974" width="16.140625" style="44" bestFit="1" customWidth="1"/>
    <col min="8975" max="8975" width="13.5703125" style="44" bestFit="1" customWidth="1"/>
    <col min="8976" max="9216" width="9.140625" style="44"/>
    <col min="9217" max="9217" width="31.28515625" style="44" customWidth="1"/>
    <col min="9218" max="9218" width="16.5703125" style="44" bestFit="1" customWidth="1"/>
    <col min="9219" max="9219" width="13.42578125" style="44" bestFit="1" customWidth="1"/>
    <col min="9220" max="9225" width="13.5703125" style="44" bestFit="1" customWidth="1"/>
    <col min="9226" max="9227" width="13.42578125" style="44" bestFit="1" customWidth="1"/>
    <col min="9228" max="9229" width="13.5703125" style="44" bestFit="1" customWidth="1"/>
    <col min="9230" max="9230" width="16.140625" style="44" bestFit="1" customWidth="1"/>
    <col min="9231" max="9231" width="13.5703125" style="44" bestFit="1" customWidth="1"/>
    <col min="9232" max="9472" width="9.140625" style="44"/>
    <col min="9473" max="9473" width="31.28515625" style="44" customWidth="1"/>
    <col min="9474" max="9474" width="16.5703125" style="44" bestFit="1" customWidth="1"/>
    <col min="9475" max="9475" width="13.42578125" style="44" bestFit="1" customWidth="1"/>
    <col min="9476" max="9481" width="13.5703125" style="44" bestFit="1" customWidth="1"/>
    <col min="9482" max="9483" width="13.42578125" style="44" bestFit="1" customWidth="1"/>
    <col min="9484" max="9485" width="13.5703125" style="44" bestFit="1" customWidth="1"/>
    <col min="9486" max="9486" width="16.140625" style="44" bestFit="1" customWidth="1"/>
    <col min="9487" max="9487" width="13.5703125" style="44" bestFit="1" customWidth="1"/>
    <col min="9488" max="9728" width="9.140625" style="44"/>
    <col min="9729" max="9729" width="31.28515625" style="44" customWidth="1"/>
    <col min="9730" max="9730" width="16.5703125" style="44" bestFit="1" customWidth="1"/>
    <col min="9731" max="9731" width="13.42578125" style="44" bestFit="1" customWidth="1"/>
    <col min="9732" max="9737" width="13.5703125" style="44" bestFit="1" customWidth="1"/>
    <col min="9738" max="9739" width="13.42578125" style="44" bestFit="1" customWidth="1"/>
    <col min="9740" max="9741" width="13.5703125" style="44" bestFit="1" customWidth="1"/>
    <col min="9742" max="9742" width="16.140625" style="44" bestFit="1" customWidth="1"/>
    <col min="9743" max="9743" width="13.5703125" style="44" bestFit="1" customWidth="1"/>
    <col min="9744" max="9984" width="9.140625" style="44"/>
    <col min="9985" max="9985" width="31.28515625" style="44" customWidth="1"/>
    <col min="9986" max="9986" width="16.5703125" style="44" bestFit="1" customWidth="1"/>
    <col min="9987" max="9987" width="13.42578125" style="44" bestFit="1" customWidth="1"/>
    <col min="9988" max="9993" width="13.5703125" style="44" bestFit="1" customWidth="1"/>
    <col min="9994" max="9995" width="13.42578125" style="44" bestFit="1" customWidth="1"/>
    <col min="9996" max="9997" width="13.5703125" style="44" bestFit="1" customWidth="1"/>
    <col min="9998" max="9998" width="16.140625" style="44" bestFit="1" customWidth="1"/>
    <col min="9999" max="9999" width="13.5703125" style="44" bestFit="1" customWidth="1"/>
    <col min="10000" max="10240" width="9.140625" style="44"/>
    <col min="10241" max="10241" width="31.28515625" style="44" customWidth="1"/>
    <col min="10242" max="10242" width="16.5703125" style="44" bestFit="1" customWidth="1"/>
    <col min="10243" max="10243" width="13.42578125" style="44" bestFit="1" customWidth="1"/>
    <col min="10244" max="10249" width="13.5703125" style="44" bestFit="1" customWidth="1"/>
    <col min="10250" max="10251" width="13.42578125" style="44" bestFit="1" customWidth="1"/>
    <col min="10252" max="10253" width="13.5703125" style="44" bestFit="1" customWidth="1"/>
    <col min="10254" max="10254" width="16.140625" style="44" bestFit="1" customWidth="1"/>
    <col min="10255" max="10255" width="13.5703125" style="44" bestFit="1" customWidth="1"/>
    <col min="10256" max="10496" width="9.140625" style="44"/>
    <col min="10497" max="10497" width="31.28515625" style="44" customWidth="1"/>
    <col min="10498" max="10498" width="16.5703125" style="44" bestFit="1" customWidth="1"/>
    <col min="10499" max="10499" width="13.42578125" style="44" bestFit="1" customWidth="1"/>
    <col min="10500" max="10505" width="13.5703125" style="44" bestFit="1" customWidth="1"/>
    <col min="10506" max="10507" width="13.42578125" style="44" bestFit="1" customWidth="1"/>
    <col min="10508" max="10509" width="13.5703125" style="44" bestFit="1" customWidth="1"/>
    <col min="10510" max="10510" width="16.140625" style="44" bestFit="1" customWidth="1"/>
    <col min="10511" max="10511" width="13.5703125" style="44" bestFit="1" customWidth="1"/>
    <col min="10512" max="10752" width="9.140625" style="44"/>
    <col min="10753" max="10753" width="31.28515625" style="44" customWidth="1"/>
    <col min="10754" max="10754" width="16.5703125" style="44" bestFit="1" customWidth="1"/>
    <col min="10755" max="10755" width="13.42578125" style="44" bestFit="1" customWidth="1"/>
    <col min="10756" max="10761" width="13.5703125" style="44" bestFit="1" customWidth="1"/>
    <col min="10762" max="10763" width="13.42578125" style="44" bestFit="1" customWidth="1"/>
    <col min="10764" max="10765" width="13.5703125" style="44" bestFit="1" customWidth="1"/>
    <col min="10766" max="10766" width="16.140625" style="44" bestFit="1" customWidth="1"/>
    <col min="10767" max="10767" width="13.5703125" style="44" bestFit="1" customWidth="1"/>
    <col min="10768" max="11008" width="9.140625" style="44"/>
    <col min="11009" max="11009" width="31.28515625" style="44" customWidth="1"/>
    <col min="11010" max="11010" width="16.5703125" style="44" bestFit="1" customWidth="1"/>
    <col min="11011" max="11011" width="13.42578125" style="44" bestFit="1" customWidth="1"/>
    <col min="11012" max="11017" width="13.5703125" style="44" bestFit="1" customWidth="1"/>
    <col min="11018" max="11019" width="13.42578125" style="44" bestFit="1" customWidth="1"/>
    <col min="11020" max="11021" width="13.5703125" style="44" bestFit="1" customWidth="1"/>
    <col min="11022" max="11022" width="16.140625" style="44" bestFit="1" customWidth="1"/>
    <col min="11023" max="11023" width="13.5703125" style="44" bestFit="1" customWidth="1"/>
    <col min="11024" max="11264" width="9.140625" style="44"/>
    <col min="11265" max="11265" width="31.28515625" style="44" customWidth="1"/>
    <col min="11266" max="11266" width="16.5703125" style="44" bestFit="1" customWidth="1"/>
    <col min="11267" max="11267" width="13.42578125" style="44" bestFit="1" customWidth="1"/>
    <col min="11268" max="11273" width="13.5703125" style="44" bestFit="1" customWidth="1"/>
    <col min="11274" max="11275" width="13.42578125" style="44" bestFit="1" customWidth="1"/>
    <col min="11276" max="11277" width="13.5703125" style="44" bestFit="1" customWidth="1"/>
    <col min="11278" max="11278" width="16.140625" style="44" bestFit="1" customWidth="1"/>
    <col min="11279" max="11279" width="13.5703125" style="44" bestFit="1" customWidth="1"/>
    <col min="11280" max="11520" width="9.140625" style="44"/>
    <col min="11521" max="11521" width="31.28515625" style="44" customWidth="1"/>
    <col min="11522" max="11522" width="16.5703125" style="44" bestFit="1" customWidth="1"/>
    <col min="11523" max="11523" width="13.42578125" style="44" bestFit="1" customWidth="1"/>
    <col min="11524" max="11529" width="13.5703125" style="44" bestFit="1" customWidth="1"/>
    <col min="11530" max="11531" width="13.42578125" style="44" bestFit="1" customWidth="1"/>
    <col min="11532" max="11533" width="13.5703125" style="44" bestFit="1" customWidth="1"/>
    <col min="11534" max="11534" width="16.140625" style="44" bestFit="1" customWidth="1"/>
    <col min="11535" max="11535" width="13.5703125" style="44" bestFit="1" customWidth="1"/>
    <col min="11536" max="11776" width="9.140625" style="44"/>
    <col min="11777" max="11777" width="31.28515625" style="44" customWidth="1"/>
    <col min="11778" max="11778" width="16.5703125" style="44" bestFit="1" customWidth="1"/>
    <col min="11779" max="11779" width="13.42578125" style="44" bestFit="1" customWidth="1"/>
    <col min="11780" max="11785" width="13.5703125" style="44" bestFit="1" customWidth="1"/>
    <col min="11786" max="11787" width="13.42578125" style="44" bestFit="1" customWidth="1"/>
    <col min="11788" max="11789" width="13.5703125" style="44" bestFit="1" customWidth="1"/>
    <col min="11790" max="11790" width="16.140625" style="44" bestFit="1" customWidth="1"/>
    <col min="11791" max="11791" width="13.5703125" style="44" bestFit="1" customWidth="1"/>
    <col min="11792" max="12032" width="9.140625" style="44"/>
    <col min="12033" max="12033" width="31.28515625" style="44" customWidth="1"/>
    <col min="12034" max="12034" width="16.5703125" style="44" bestFit="1" customWidth="1"/>
    <col min="12035" max="12035" width="13.42578125" style="44" bestFit="1" customWidth="1"/>
    <col min="12036" max="12041" width="13.5703125" style="44" bestFit="1" customWidth="1"/>
    <col min="12042" max="12043" width="13.42578125" style="44" bestFit="1" customWidth="1"/>
    <col min="12044" max="12045" width="13.5703125" style="44" bestFit="1" customWidth="1"/>
    <col min="12046" max="12046" width="16.140625" style="44" bestFit="1" customWidth="1"/>
    <col min="12047" max="12047" width="13.5703125" style="44" bestFit="1" customWidth="1"/>
    <col min="12048" max="12288" width="9.140625" style="44"/>
    <col min="12289" max="12289" width="31.28515625" style="44" customWidth="1"/>
    <col min="12290" max="12290" width="16.5703125" style="44" bestFit="1" customWidth="1"/>
    <col min="12291" max="12291" width="13.42578125" style="44" bestFit="1" customWidth="1"/>
    <col min="12292" max="12297" width="13.5703125" style="44" bestFit="1" customWidth="1"/>
    <col min="12298" max="12299" width="13.42578125" style="44" bestFit="1" customWidth="1"/>
    <col min="12300" max="12301" width="13.5703125" style="44" bestFit="1" customWidth="1"/>
    <col min="12302" max="12302" width="16.140625" style="44" bestFit="1" customWidth="1"/>
    <col min="12303" max="12303" width="13.5703125" style="44" bestFit="1" customWidth="1"/>
    <col min="12304" max="12544" width="9.140625" style="44"/>
    <col min="12545" max="12545" width="31.28515625" style="44" customWidth="1"/>
    <col min="12546" max="12546" width="16.5703125" style="44" bestFit="1" customWidth="1"/>
    <col min="12547" max="12547" width="13.42578125" style="44" bestFit="1" customWidth="1"/>
    <col min="12548" max="12553" width="13.5703125" style="44" bestFit="1" customWidth="1"/>
    <col min="12554" max="12555" width="13.42578125" style="44" bestFit="1" customWidth="1"/>
    <col min="12556" max="12557" width="13.5703125" style="44" bestFit="1" customWidth="1"/>
    <col min="12558" max="12558" width="16.140625" style="44" bestFit="1" customWidth="1"/>
    <col min="12559" max="12559" width="13.5703125" style="44" bestFit="1" customWidth="1"/>
    <col min="12560" max="12800" width="9.140625" style="44"/>
    <col min="12801" max="12801" width="31.28515625" style="44" customWidth="1"/>
    <col min="12802" max="12802" width="16.5703125" style="44" bestFit="1" customWidth="1"/>
    <col min="12803" max="12803" width="13.42578125" style="44" bestFit="1" customWidth="1"/>
    <col min="12804" max="12809" width="13.5703125" style="44" bestFit="1" customWidth="1"/>
    <col min="12810" max="12811" width="13.42578125" style="44" bestFit="1" customWidth="1"/>
    <col min="12812" max="12813" width="13.5703125" style="44" bestFit="1" customWidth="1"/>
    <col min="12814" max="12814" width="16.140625" style="44" bestFit="1" customWidth="1"/>
    <col min="12815" max="12815" width="13.5703125" style="44" bestFit="1" customWidth="1"/>
    <col min="12816" max="13056" width="9.140625" style="44"/>
    <col min="13057" max="13057" width="31.28515625" style="44" customWidth="1"/>
    <col min="13058" max="13058" width="16.5703125" style="44" bestFit="1" customWidth="1"/>
    <col min="13059" max="13059" width="13.42578125" style="44" bestFit="1" customWidth="1"/>
    <col min="13060" max="13065" width="13.5703125" style="44" bestFit="1" customWidth="1"/>
    <col min="13066" max="13067" width="13.42578125" style="44" bestFit="1" customWidth="1"/>
    <col min="13068" max="13069" width="13.5703125" style="44" bestFit="1" customWidth="1"/>
    <col min="13070" max="13070" width="16.140625" style="44" bestFit="1" customWidth="1"/>
    <col min="13071" max="13071" width="13.5703125" style="44" bestFit="1" customWidth="1"/>
    <col min="13072" max="13312" width="9.140625" style="44"/>
    <col min="13313" max="13313" width="31.28515625" style="44" customWidth="1"/>
    <col min="13314" max="13314" width="16.5703125" style="44" bestFit="1" customWidth="1"/>
    <col min="13315" max="13315" width="13.42578125" style="44" bestFit="1" customWidth="1"/>
    <col min="13316" max="13321" width="13.5703125" style="44" bestFit="1" customWidth="1"/>
    <col min="13322" max="13323" width="13.42578125" style="44" bestFit="1" customWidth="1"/>
    <col min="13324" max="13325" width="13.5703125" style="44" bestFit="1" customWidth="1"/>
    <col min="13326" max="13326" width="16.140625" style="44" bestFit="1" customWidth="1"/>
    <col min="13327" max="13327" width="13.5703125" style="44" bestFit="1" customWidth="1"/>
    <col min="13328" max="13568" width="9.140625" style="44"/>
    <col min="13569" max="13569" width="31.28515625" style="44" customWidth="1"/>
    <col min="13570" max="13570" width="16.5703125" style="44" bestFit="1" customWidth="1"/>
    <col min="13571" max="13571" width="13.42578125" style="44" bestFit="1" customWidth="1"/>
    <col min="13572" max="13577" width="13.5703125" style="44" bestFit="1" customWidth="1"/>
    <col min="13578" max="13579" width="13.42578125" style="44" bestFit="1" customWidth="1"/>
    <col min="13580" max="13581" width="13.5703125" style="44" bestFit="1" customWidth="1"/>
    <col min="13582" max="13582" width="16.140625" style="44" bestFit="1" customWidth="1"/>
    <col min="13583" max="13583" width="13.5703125" style="44" bestFit="1" customWidth="1"/>
    <col min="13584" max="13824" width="9.140625" style="44"/>
    <col min="13825" max="13825" width="31.28515625" style="44" customWidth="1"/>
    <col min="13826" max="13826" width="16.5703125" style="44" bestFit="1" customWidth="1"/>
    <col min="13827" max="13827" width="13.42578125" style="44" bestFit="1" customWidth="1"/>
    <col min="13828" max="13833" width="13.5703125" style="44" bestFit="1" customWidth="1"/>
    <col min="13834" max="13835" width="13.42578125" style="44" bestFit="1" customWidth="1"/>
    <col min="13836" max="13837" width="13.5703125" style="44" bestFit="1" customWidth="1"/>
    <col min="13838" max="13838" width="16.140625" style="44" bestFit="1" customWidth="1"/>
    <col min="13839" max="13839" width="13.5703125" style="44" bestFit="1" customWidth="1"/>
    <col min="13840" max="14080" width="9.140625" style="44"/>
    <col min="14081" max="14081" width="31.28515625" style="44" customWidth="1"/>
    <col min="14082" max="14082" width="16.5703125" style="44" bestFit="1" customWidth="1"/>
    <col min="14083" max="14083" width="13.42578125" style="44" bestFit="1" customWidth="1"/>
    <col min="14084" max="14089" width="13.5703125" style="44" bestFit="1" customWidth="1"/>
    <col min="14090" max="14091" width="13.42578125" style="44" bestFit="1" customWidth="1"/>
    <col min="14092" max="14093" width="13.5703125" style="44" bestFit="1" customWidth="1"/>
    <col min="14094" max="14094" width="16.140625" style="44" bestFit="1" customWidth="1"/>
    <col min="14095" max="14095" width="13.5703125" style="44" bestFit="1" customWidth="1"/>
    <col min="14096" max="14336" width="9.140625" style="44"/>
    <col min="14337" max="14337" width="31.28515625" style="44" customWidth="1"/>
    <col min="14338" max="14338" width="16.5703125" style="44" bestFit="1" customWidth="1"/>
    <col min="14339" max="14339" width="13.42578125" style="44" bestFit="1" customWidth="1"/>
    <col min="14340" max="14345" width="13.5703125" style="44" bestFit="1" customWidth="1"/>
    <col min="14346" max="14347" width="13.42578125" style="44" bestFit="1" customWidth="1"/>
    <col min="14348" max="14349" width="13.5703125" style="44" bestFit="1" customWidth="1"/>
    <col min="14350" max="14350" width="16.140625" style="44" bestFit="1" customWidth="1"/>
    <col min="14351" max="14351" width="13.5703125" style="44" bestFit="1" customWidth="1"/>
    <col min="14352" max="14592" width="9.140625" style="44"/>
    <col min="14593" max="14593" width="31.28515625" style="44" customWidth="1"/>
    <col min="14594" max="14594" width="16.5703125" style="44" bestFit="1" customWidth="1"/>
    <col min="14595" max="14595" width="13.42578125" style="44" bestFit="1" customWidth="1"/>
    <col min="14596" max="14601" width="13.5703125" style="44" bestFit="1" customWidth="1"/>
    <col min="14602" max="14603" width="13.42578125" style="44" bestFit="1" customWidth="1"/>
    <col min="14604" max="14605" width="13.5703125" style="44" bestFit="1" customWidth="1"/>
    <col min="14606" max="14606" width="16.140625" style="44" bestFit="1" customWidth="1"/>
    <col min="14607" max="14607" width="13.5703125" style="44" bestFit="1" customWidth="1"/>
    <col min="14608" max="14848" width="9.140625" style="44"/>
    <col min="14849" max="14849" width="31.28515625" style="44" customWidth="1"/>
    <col min="14850" max="14850" width="16.5703125" style="44" bestFit="1" customWidth="1"/>
    <col min="14851" max="14851" width="13.42578125" style="44" bestFit="1" customWidth="1"/>
    <col min="14852" max="14857" width="13.5703125" style="44" bestFit="1" customWidth="1"/>
    <col min="14858" max="14859" width="13.42578125" style="44" bestFit="1" customWidth="1"/>
    <col min="14860" max="14861" width="13.5703125" style="44" bestFit="1" customWidth="1"/>
    <col min="14862" max="14862" width="16.140625" style="44" bestFit="1" customWidth="1"/>
    <col min="14863" max="14863" width="13.5703125" style="44" bestFit="1" customWidth="1"/>
    <col min="14864" max="15104" width="9.140625" style="44"/>
    <col min="15105" max="15105" width="31.28515625" style="44" customWidth="1"/>
    <col min="15106" max="15106" width="16.5703125" style="44" bestFit="1" customWidth="1"/>
    <col min="15107" max="15107" width="13.42578125" style="44" bestFit="1" customWidth="1"/>
    <col min="15108" max="15113" width="13.5703125" style="44" bestFit="1" customWidth="1"/>
    <col min="15114" max="15115" width="13.42578125" style="44" bestFit="1" customWidth="1"/>
    <col min="15116" max="15117" width="13.5703125" style="44" bestFit="1" customWidth="1"/>
    <col min="15118" max="15118" width="16.140625" style="44" bestFit="1" customWidth="1"/>
    <col min="15119" max="15119" width="13.5703125" style="44" bestFit="1" customWidth="1"/>
    <col min="15120" max="15360" width="9.140625" style="44"/>
    <col min="15361" max="15361" width="31.28515625" style="44" customWidth="1"/>
    <col min="15362" max="15362" width="16.5703125" style="44" bestFit="1" customWidth="1"/>
    <col min="15363" max="15363" width="13.42578125" style="44" bestFit="1" customWidth="1"/>
    <col min="15364" max="15369" width="13.5703125" style="44" bestFit="1" customWidth="1"/>
    <col min="15370" max="15371" width="13.42578125" style="44" bestFit="1" customWidth="1"/>
    <col min="15372" max="15373" width="13.5703125" style="44" bestFit="1" customWidth="1"/>
    <col min="15374" max="15374" width="16.140625" style="44" bestFit="1" customWidth="1"/>
    <col min="15375" max="15375" width="13.5703125" style="44" bestFit="1" customWidth="1"/>
    <col min="15376" max="15616" width="9.140625" style="44"/>
    <col min="15617" max="15617" width="31.28515625" style="44" customWidth="1"/>
    <col min="15618" max="15618" width="16.5703125" style="44" bestFit="1" customWidth="1"/>
    <col min="15619" max="15619" width="13.42578125" style="44" bestFit="1" customWidth="1"/>
    <col min="15620" max="15625" width="13.5703125" style="44" bestFit="1" customWidth="1"/>
    <col min="15626" max="15627" width="13.42578125" style="44" bestFit="1" customWidth="1"/>
    <col min="15628" max="15629" width="13.5703125" style="44" bestFit="1" customWidth="1"/>
    <col min="15630" max="15630" width="16.140625" style="44" bestFit="1" customWidth="1"/>
    <col min="15631" max="15631" width="13.5703125" style="44" bestFit="1" customWidth="1"/>
    <col min="15632" max="15872" width="9.140625" style="44"/>
    <col min="15873" max="15873" width="31.28515625" style="44" customWidth="1"/>
    <col min="15874" max="15874" width="16.5703125" style="44" bestFit="1" customWidth="1"/>
    <col min="15875" max="15875" width="13.42578125" style="44" bestFit="1" customWidth="1"/>
    <col min="15876" max="15881" width="13.5703125" style="44" bestFit="1" customWidth="1"/>
    <col min="15882" max="15883" width="13.42578125" style="44" bestFit="1" customWidth="1"/>
    <col min="15884" max="15885" width="13.5703125" style="44" bestFit="1" customWidth="1"/>
    <col min="15886" max="15886" width="16.140625" style="44" bestFit="1" customWidth="1"/>
    <col min="15887" max="15887" width="13.5703125" style="44" bestFit="1" customWidth="1"/>
    <col min="15888" max="16128" width="9.140625" style="44"/>
    <col min="16129" max="16129" width="31.28515625" style="44" customWidth="1"/>
    <col min="16130" max="16130" width="16.5703125" style="44" bestFit="1" customWidth="1"/>
    <col min="16131" max="16131" width="13.42578125" style="44" bestFit="1" customWidth="1"/>
    <col min="16132" max="16137" width="13.5703125" style="44" bestFit="1" customWidth="1"/>
    <col min="16138" max="16139" width="13.42578125" style="44" bestFit="1" customWidth="1"/>
    <col min="16140" max="16141" width="13.5703125" style="44" bestFit="1" customWidth="1"/>
    <col min="16142" max="16142" width="16.140625" style="44" bestFit="1" customWidth="1"/>
    <col min="16143" max="16143" width="13.5703125" style="44" bestFit="1" customWidth="1"/>
    <col min="16144" max="16384" width="9.140625" style="44"/>
  </cols>
  <sheetData>
    <row r="1" spans="1:15" ht="12.75" x14ac:dyDescent="0.2">
      <c r="B1" s="97"/>
      <c r="F1" s="113"/>
      <c r="G1" s="118"/>
      <c r="H1" s="133"/>
      <c r="I1" s="138"/>
      <c r="J1" s="142"/>
      <c r="K1" s="152"/>
      <c r="M1" s="70"/>
      <c r="N1" s="46" t="s">
        <v>39</v>
      </c>
    </row>
    <row r="2" spans="1:15" x14ac:dyDescent="0.2">
      <c r="A2" s="47" t="s">
        <v>61</v>
      </c>
      <c r="B2" s="98" t="s">
        <v>27</v>
      </c>
      <c r="C2" s="173" t="s">
        <v>28</v>
      </c>
      <c r="D2" s="48" t="s">
        <v>29</v>
      </c>
      <c r="E2" s="48" t="s">
        <v>30</v>
      </c>
      <c r="F2" s="114" t="s">
        <v>31</v>
      </c>
      <c r="G2" s="119" t="s">
        <v>32</v>
      </c>
      <c r="H2" s="134" t="s">
        <v>33</v>
      </c>
      <c r="I2" s="139" t="s">
        <v>34</v>
      </c>
      <c r="J2" s="143" t="s">
        <v>35</v>
      </c>
      <c r="K2" s="153" t="s">
        <v>36</v>
      </c>
      <c r="L2" s="173" t="s">
        <v>37</v>
      </c>
      <c r="M2" s="71" t="s">
        <v>38</v>
      </c>
      <c r="N2" s="48" t="s">
        <v>9</v>
      </c>
    </row>
    <row r="3" spans="1:15" ht="12.75" x14ac:dyDescent="0.2">
      <c r="A3" s="45"/>
      <c r="B3" s="97"/>
      <c r="F3" s="113"/>
      <c r="G3" s="118"/>
      <c r="H3" s="133"/>
      <c r="I3" s="138"/>
      <c r="J3" s="142"/>
      <c r="K3" s="152"/>
      <c r="M3" s="70"/>
    </row>
    <row r="4" spans="1:15" ht="12.75" x14ac:dyDescent="0.2">
      <c r="A4" s="49" t="s">
        <v>62</v>
      </c>
      <c r="B4" s="97"/>
      <c r="F4" s="113"/>
      <c r="G4" s="118"/>
      <c r="H4" s="133"/>
      <c r="I4" s="138"/>
      <c r="J4" s="142"/>
      <c r="K4" s="152"/>
      <c r="M4" s="70"/>
    </row>
    <row r="5" spans="1:15" x14ac:dyDescent="0.2">
      <c r="A5" s="50" t="s">
        <v>10</v>
      </c>
      <c r="B5" s="99">
        <v>3390403.11</v>
      </c>
      <c r="C5" s="174">
        <v>3343691.53</v>
      </c>
      <c r="D5" s="45">
        <v>3662482.72</v>
      </c>
      <c r="E5" s="45">
        <v>3276863.74</v>
      </c>
      <c r="F5" s="115">
        <v>3217127.39</v>
      </c>
      <c r="G5" s="120">
        <v>3763596.36</v>
      </c>
      <c r="H5" s="135">
        <v>3130606.78</v>
      </c>
      <c r="I5" s="140">
        <v>3011226.5</v>
      </c>
      <c r="J5" s="174">
        <v>3866681.88</v>
      </c>
      <c r="K5" s="174">
        <v>3481599</v>
      </c>
      <c r="L5" s="174">
        <v>3601409.58</v>
      </c>
      <c r="M5" s="72">
        <v>3962329.74</v>
      </c>
      <c r="N5" s="45">
        <f>SUM(B5:M5)</f>
        <v>41708018.329999998</v>
      </c>
    </row>
    <row r="6" spans="1:15" x14ac:dyDescent="0.2">
      <c r="A6" s="50"/>
      <c r="B6" s="99"/>
      <c r="C6" s="174"/>
      <c r="D6" s="45"/>
      <c r="E6" s="45"/>
      <c r="F6" s="115"/>
      <c r="G6" s="120"/>
      <c r="H6" s="135"/>
      <c r="I6" s="140"/>
      <c r="J6" s="174"/>
      <c r="K6" s="174"/>
      <c r="L6" s="174"/>
      <c r="M6" s="72"/>
      <c r="N6" s="45"/>
    </row>
    <row r="7" spans="1:15" x14ac:dyDescent="0.2">
      <c r="A7" s="49" t="s">
        <v>63</v>
      </c>
      <c r="B7" s="99"/>
      <c r="C7" s="174"/>
      <c r="D7" s="45"/>
      <c r="E7" s="45"/>
      <c r="F7" s="115"/>
      <c r="G7" s="120"/>
      <c r="H7" s="135"/>
      <c r="I7" s="140"/>
      <c r="J7" s="174"/>
      <c r="K7" s="174"/>
      <c r="L7" s="174"/>
      <c r="M7" s="72"/>
      <c r="N7" s="45"/>
    </row>
    <row r="8" spans="1:15" x14ac:dyDescent="0.2">
      <c r="A8" s="50" t="s">
        <v>64</v>
      </c>
      <c r="B8" s="99">
        <v>4345.9799999999996</v>
      </c>
      <c r="C8" s="174">
        <v>4286.1000000000004</v>
      </c>
      <c r="D8" s="45">
        <v>4694.74</v>
      </c>
      <c r="E8" s="45">
        <v>4200.4399999999996</v>
      </c>
      <c r="F8" s="115">
        <v>4123.8599999999997</v>
      </c>
      <c r="G8" s="120">
        <v>4824.3500000000004</v>
      </c>
      <c r="H8" s="135">
        <v>4012.96</v>
      </c>
      <c r="I8" s="140">
        <v>3859.93</v>
      </c>
      <c r="J8" s="174">
        <v>4956.49</v>
      </c>
      <c r="K8" s="174">
        <v>4462.87</v>
      </c>
      <c r="L8" s="174">
        <v>4616.45</v>
      </c>
      <c r="M8" s="72">
        <v>5079.1000000000004</v>
      </c>
      <c r="N8" s="45">
        <f>SUM(B8:M8)</f>
        <v>53463.27</v>
      </c>
    </row>
    <row r="9" spans="1:15" x14ac:dyDescent="0.2">
      <c r="A9" s="50" t="s">
        <v>65</v>
      </c>
      <c r="B9" s="99">
        <v>0</v>
      </c>
      <c r="C9" s="174">
        <v>0</v>
      </c>
      <c r="D9" s="45">
        <v>0</v>
      </c>
      <c r="E9" s="45">
        <v>0</v>
      </c>
      <c r="F9" s="115">
        <v>0</v>
      </c>
      <c r="G9" s="120">
        <v>0</v>
      </c>
      <c r="H9" s="135"/>
      <c r="I9" s="140">
        <v>0</v>
      </c>
      <c r="J9" s="174">
        <v>0</v>
      </c>
      <c r="K9" s="174">
        <v>0</v>
      </c>
      <c r="L9" s="174">
        <v>0</v>
      </c>
      <c r="M9" s="72">
        <v>0</v>
      </c>
      <c r="N9" s="45">
        <f>SUM(B9:M9)</f>
        <v>0</v>
      </c>
    </row>
    <row r="10" spans="1:15" x14ac:dyDescent="0.2">
      <c r="A10" s="50"/>
      <c r="B10" s="99"/>
      <c r="C10" s="174"/>
      <c r="D10" s="45"/>
      <c r="E10" s="45"/>
      <c r="F10" s="115"/>
      <c r="G10" s="120"/>
      <c r="H10" s="135"/>
      <c r="I10" s="140"/>
      <c r="J10" s="174"/>
      <c r="K10" s="174"/>
      <c r="L10" s="174"/>
      <c r="M10" s="72"/>
      <c r="N10" s="45"/>
    </row>
    <row r="11" spans="1:15" x14ac:dyDescent="0.2">
      <c r="A11" s="51" t="s">
        <v>66</v>
      </c>
      <c r="B11" s="100">
        <v>3394749.09</v>
      </c>
      <c r="C11" s="67">
        <v>3347977.63</v>
      </c>
      <c r="D11" s="52">
        <v>3667177.4600000004</v>
      </c>
      <c r="E11" s="52">
        <v>3281064.18</v>
      </c>
      <c r="F11" s="116">
        <v>3221251.25</v>
      </c>
      <c r="G11" s="121">
        <v>3768420.71</v>
      </c>
      <c r="H11" s="136">
        <v>3134619.7399999998</v>
      </c>
      <c r="I11" s="141">
        <v>3015086.43</v>
      </c>
      <c r="J11" s="67">
        <v>3871638.37</v>
      </c>
      <c r="K11" s="67">
        <v>3486061.87</v>
      </c>
      <c r="L11" s="67">
        <v>3606026.0300000003</v>
      </c>
      <c r="M11" s="73">
        <v>3967408.8400000003</v>
      </c>
      <c r="N11" s="52">
        <f>SUM(B11:M11)</f>
        <v>41761481.600000001</v>
      </c>
      <c r="O11" s="45"/>
    </row>
    <row r="12" spans="1:15" x14ac:dyDescent="0.2">
      <c r="A12" s="51"/>
      <c r="B12" s="99"/>
      <c r="C12" s="174"/>
      <c r="D12" s="45"/>
      <c r="E12" s="45"/>
      <c r="F12" s="115"/>
      <c r="G12" s="120"/>
      <c r="H12" s="135"/>
      <c r="I12" s="140"/>
      <c r="J12" s="174"/>
      <c r="K12" s="174"/>
      <c r="L12" s="174"/>
      <c r="M12" s="72"/>
      <c r="N12" s="45"/>
    </row>
    <row r="13" spans="1:15" x14ac:dyDescent="0.2">
      <c r="A13" s="49" t="s">
        <v>67</v>
      </c>
      <c r="B13" s="99"/>
      <c r="C13" s="174"/>
      <c r="D13" s="45"/>
      <c r="E13" s="45"/>
      <c r="F13" s="115"/>
      <c r="G13" s="120"/>
      <c r="H13" s="135"/>
      <c r="I13" s="140"/>
      <c r="J13" s="174"/>
      <c r="K13" s="174"/>
      <c r="L13" s="174"/>
      <c r="M13" s="72"/>
      <c r="N13" s="45"/>
    </row>
    <row r="14" spans="1:15" x14ac:dyDescent="0.2">
      <c r="A14" s="49" t="s">
        <v>68</v>
      </c>
      <c r="B14" s="99"/>
      <c r="C14" s="174"/>
      <c r="D14" s="45"/>
      <c r="E14" s="45"/>
      <c r="F14" s="115"/>
      <c r="G14" s="120"/>
      <c r="H14" s="135"/>
      <c r="I14" s="140"/>
      <c r="J14" s="174"/>
      <c r="K14" s="174"/>
      <c r="L14" s="174"/>
      <c r="M14" s="72"/>
      <c r="N14" s="45"/>
    </row>
    <row r="15" spans="1:15" x14ac:dyDescent="0.2">
      <c r="A15" s="50" t="s">
        <v>69</v>
      </c>
      <c r="B15" s="99">
        <v>877424.45</v>
      </c>
      <c r="C15" s="174">
        <v>577753.85</v>
      </c>
      <c r="D15" s="45">
        <v>760660.33</v>
      </c>
      <c r="E15" s="45">
        <v>639035.69000000006</v>
      </c>
      <c r="F15" s="115">
        <v>664287.61</v>
      </c>
      <c r="G15" s="120">
        <v>762424.04</v>
      </c>
      <c r="H15" s="135">
        <v>669401.28</v>
      </c>
      <c r="I15" s="140">
        <v>586643.30000000005</v>
      </c>
      <c r="J15" s="174">
        <v>930431.27</v>
      </c>
      <c r="K15" s="174">
        <v>687852.78</v>
      </c>
      <c r="L15" s="174">
        <v>780145.22</v>
      </c>
      <c r="M15" s="72">
        <v>775235.74</v>
      </c>
      <c r="N15" s="45">
        <f>SUM(B15:M15)</f>
        <v>8711295.5600000005</v>
      </c>
    </row>
    <row r="16" spans="1:15" x14ac:dyDescent="0.2">
      <c r="A16" s="50"/>
      <c r="B16" s="99"/>
      <c r="C16" s="174"/>
      <c r="D16" s="45"/>
      <c r="E16" s="45"/>
      <c r="F16" s="115"/>
      <c r="G16" s="120"/>
      <c r="H16" s="135"/>
      <c r="I16" s="140"/>
      <c r="J16" s="174"/>
      <c r="K16" s="174"/>
      <c r="L16" s="174"/>
      <c r="M16" s="72"/>
      <c r="N16" s="45"/>
    </row>
    <row r="17" spans="1:14" x14ac:dyDescent="0.2">
      <c r="A17" s="50" t="s">
        <v>70</v>
      </c>
      <c r="B17" s="99">
        <v>252237.42</v>
      </c>
      <c r="C17" s="174">
        <v>166070.57</v>
      </c>
      <c r="D17" s="45">
        <v>218645.52</v>
      </c>
      <c r="E17" s="45">
        <v>183685.52</v>
      </c>
      <c r="F17" s="115">
        <v>190943.98</v>
      </c>
      <c r="G17" s="120">
        <v>219152.49</v>
      </c>
      <c r="H17" s="135">
        <v>192413.86</v>
      </c>
      <c r="I17" s="140">
        <v>168625.77</v>
      </c>
      <c r="J17" s="174">
        <v>267444.78000000003</v>
      </c>
      <c r="K17" s="174">
        <v>197717.6</v>
      </c>
      <c r="L17" s="174">
        <v>224246.3</v>
      </c>
      <c r="M17" s="72">
        <v>222835.1</v>
      </c>
      <c r="N17" s="45">
        <f t="shared" ref="N17:N78" si="0">SUM(B17:M17)</f>
        <v>2504018.91</v>
      </c>
    </row>
    <row r="18" spans="1:14" x14ac:dyDescent="0.2">
      <c r="A18" s="50"/>
      <c r="B18" s="99"/>
      <c r="C18" s="174"/>
      <c r="D18" s="45"/>
      <c r="E18" s="45"/>
      <c r="F18" s="115"/>
      <c r="G18" s="120"/>
      <c r="H18" s="135"/>
      <c r="I18" s="140"/>
      <c r="J18" s="174"/>
      <c r="K18" s="174"/>
      <c r="L18" s="174"/>
      <c r="M18" s="72"/>
      <c r="N18" s="45"/>
    </row>
    <row r="19" spans="1:14" x14ac:dyDescent="0.2">
      <c r="A19" s="49" t="s">
        <v>63</v>
      </c>
      <c r="B19" s="99"/>
      <c r="C19" s="174"/>
      <c r="D19" s="45"/>
      <c r="E19" s="45"/>
      <c r="F19" s="115"/>
      <c r="G19" s="120"/>
      <c r="H19" s="135"/>
      <c r="I19" s="140"/>
      <c r="J19" s="174"/>
      <c r="K19" s="174"/>
      <c r="L19" s="174"/>
      <c r="M19" s="72"/>
      <c r="N19" s="45"/>
    </row>
    <row r="20" spans="1:14" x14ac:dyDescent="0.2">
      <c r="A20" s="50" t="s">
        <v>64</v>
      </c>
      <c r="B20" s="99">
        <v>1317.48</v>
      </c>
      <c r="C20" s="174">
        <v>868.93</v>
      </c>
      <c r="D20" s="45">
        <v>1144.02</v>
      </c>
      <c r="E20" s="45">
        <v>961.1</v>
      </c>
      <c r="F20" s="115">
        <v>999.08</v>
      </c>
      <c r="G20" s="120">
        <v>1146.67</v>
      </c>
      <c r="H20" s="135">
        <v>1006.77</v>
      </c>
      <c r="I20" s="140">
        <v>882.3</v>
      </c>
      <c r="J20" s="174">
        <v>1399.35</v>
      </c>
      <c r="K20" s="174">
        <v>1034.52</v>
      </c>
      <c r="L20" s="174">
        <v>1173.33</v>
      </c>
      <c r="M20" s="72">
        <v>1165.94</v>
      </c>
      <c r="N20" s="45">
        <f>SUM(B20:M20)</f>
        <v>13099.49</v>
      </c>
    </row>
    <row r="21" spans="1:14" x14ac:dyDescent="0.2">
      <c r="A21" s="50" t="s">
        <v>71</v>
      </c>
      <c r="B21" s="99">
        <v>43816.33</v>
      </c>
      <c r="C21" s="174">
        <v>28898.6</v>
      </c>
      <c r="D21" s="45">
        <v>38047.370000000003</v>
      </c>
      <c r="E21" s="45">
        <v>31963.84</v>
      </c>
      <c r="F21" s="115">
        <v>33226.92</v>
      </c>
      <c r="G21" s="120">
        <v>38135.589999999997</v>
      </c>
      <c r="H21" s="135">
        <v>33482.699999999997</v>
      </c>
      <c r="I21" s="140">
        <v>29343.24</v>
      </c>
      <c r="J21" s="174">
        <v>46539.12</v>
      </c>
      <c r="K21" s="174">
        <v>34405.620000000003</v>
      </c>
      <c r="L21" s="174">
        <v>39021.980000000003</v>
      </c>
      <c r="M21" s="72">
        <v>38776.42</v>
      </c>
      <c r="N21" s="45">
        <f>SUM(B21:M21)</f>
        <v>435657.72999999992</v>
      </c>
    </row>
    <row r="22" spans="1:14" x14ac:dyDescent="0.2">
      <c r="A22" s="50"/>
      <c r="B22" s="99"/>
      <c r="C22" s="174"/>
      <c r="D22" s="45"/>
      <c r="E22" s="45"/>
      <c r="F22" s="115"/>
      <c r="G22" s="120"/>
      <c r="H22" s="135"/>
      <c r="I22" s="140"/>
      <c r="J22" s="174"/>
      <c r="K22" s="174"/>
      <c r="L22" s="174"/>
      <c r="M22" s="72"/>
      <c r="N22" s="45"/>
    </row>
    <row r="23" spans="1:14" x14ac:dyDescent="0.2">
      <c r="A23" s="51" t="s">
        <v>72</v>
      </c>
      <c r="B23" s="100">
        <v>1174795.68</v>
      </c>
      <c r="C23" s="67">
        <v>773591.95</v>
      </c>
      <c r="D23" s="52">
        <v>1018497.24</v>
      </c>
      <c r="E23" s="52">
        <v>855646.15</v>
      </c>
      <c r="F23" s="116">
        <v>889457.59</v>
      </c>
      <c r="G23" s="136">
        <v>1020858.79</v>
      </c>
      <c r="H23" s="136">
        <v>896304.61</v>
      </c>
      <c r="I23" s="141">
        <v>785494.6100000001</v>
      </c>
      <c r="J23" s="67">
        <v>1245814.5200000003</v>
      </c>
      <c r="K23" s="67">
        <v>921010.52</v>
      </c>
      <c r="L23" s="67">
        <v>1044586.83</v>
      </c>
      <c r="M23" s="67">
        <v>1038013.2</v>
      </c>
      <c r="N23" s="52">
        <f>SUM(B23:M23)</f>
        <v>11664071.689999999</v>
      </c>
    </row>
    <row r="24" spans="1:14" x14ac:dyDescent="0.2">
      <c r="A24" s="53"/>
      <c r="B24" s="99"/>
      <c r="C24" s="174"/>
      <c r="D24" s="45"/>
      <c r="E24" s="45"/>
      <c r="F24" s="115"/>
      <c r="G24" s="120"/>
      <c r="H24" s="135"/>
      <c r="I24" s="140"/>
      <c r="J24" s="174"/>
      <c r="K24" s="174"/>
      <c r="L24" s="174"/>
      <c r="M24" s="72"/>
      <c r="N24" s="45"/>
    </row>
    <row r="25" spans="1:14" x14ac:dyDescent="0.2">
      <c r="A25" s="49" t="s">
        <v>73</v>
      </c>
      <c r="B25" s="99"/>
      <c r="C25" s="174"/>
      <c r="D25" s="45"/>
      <c r="E25" s="45"/>
      <c r="F25" s="115"/>
      <c r="G25" s="120"/>
      <c r="H25" s="135"/>
      <c r="I25" s="140"/>
      <c r="J25" s="174"/>
      <c r="K25" s="174"/>
      <c r="L25" s="174"/>
      <c r="M25" s="72"/>
      <c r="N25" s="45"/>
    </row>
    <row r="26" spans="1:14" x14ac:dyDescent="0.2">
      <c r="A26" s="49" t="s">
        <v>74</v>
      </c>
      <c r="B26" s="99"/>
      <c r="C26" s="174"/>
      <c r="D26" s="45"/>
      <c r="E26" s="45"/>
      <c r="F26" s="115"/>
      <c r="G26" s="120"/>
      <c r="H26" s="135"/>
      <c r="I26" s="140"/>
      <c r="J26" s="174"/>
      <c r="K26" s="174"/>
      <c r="L26" s="174"/>
      <c r="M26" s="72"/>
      <c r="N26" s="45"/>
    </row>
    <row r="27" spans="1:14" x14ac:dyDescent="0.2">
      <c r="A27" s="50" t="s">
        <v>75</v>
      </c>
      <c r="B27" s="99">
        <v>862.17</v>
      </c>
      <c r="C27" s="174">
        <v>862.17</v>
      </c>
      <c r="D27" s="45">
        <v>862.17</v>
      </c>
      <c r="E27" s="45">
        <v>862.17</v>
      </c>
      <c r="F27" s="115">
        <v>862.17</v>
      </c>
      <c r="G27" s="120">
        <v>862.17</v>
      </c>
      <c r="H27" s="135">
        <v>862.17</v>
      </c>
      <c r="I27" s="140">
        <v>862.17</v>
      </c>
      <c r="J27" s="174">
        <v>862.17</v>
      </c>
      <c r="K27" s="174">
        <v>862.17</v>
      </c>
      <c r="L27" s="174">
        <v>862.17</v>
      </c>
      <c r="M27" s="72">
        <v>862.17</v>
      </c>
      <c r="N27" s="45">
        <f t="shared" si="0"/>
        <v>10346.039999999999</v>
      </c>
    </row>
    <row r="28" spans="1:14" x14ac:dyDescent="0.2">
      <c r="A28" s="49" t="s">
        <v>68</v>
      </c>
      <c r="B28" s="99"/>
      <c r="C28" s="174"/>
      <c r="D28" s="45"/>
      <c r="E28" s="45"/>
      <c r="F28" s="115"/>
      <c r="G28" s="120"/>
      <c r="H28" s="135"/>
      <c r="I28" s="140"/>
      <c r="J28" s="174"/>
      <c r="K28" s="174"/>
      <c r="L28" s="174"/>
      <c r="M28" s="72"/>
      <c r="N28" s="45"/>
    </row>
    <row r="29" spans="1:14" x14ac:dyDescent="0.2">
      <c r="A29" s="50" t="s">
        <v>76</v>
      </c>
      <c r="B29" s="99">
        <v>41534976.16740784</v>
      </c>
      <c r="C29" s="174">
        <v>40715460.307407841</v>
      </c>
      <c r="D29" s="45">
        <v>47409422.837407894</v>
      </c>
      <c r="E29" s="45">
        <v>42868848.427407838</v>
      </c>
      <c r="F29" s="115">
        <v>42866161.397407874</v>
      </c>
      <c r="G29" s="120">
        <v>54461740.427407883</v>
      </c>
      <c r="H29" s="135">
        <v>39039020.227407888</v>
      </c>
      <c r="I29" s="140">
        <v>38885571.217407882</v>
      </c>
      <c r="J29" s="174">
        <v>52843598.197407834</v>
      </c>
      <c r="K29" s="174">
        <v>45213854.617407911</v>
      </c>
      <c r="L29" s="174">
        <v>46375454.557407841</v>
      </c>
      <c r="M29" s="85">
        <v>53569389.067407757</v>
      </c>
      <c r="N29" s="45">
        <f t="shared" si="0"/>
        <v>545783497.44889426</v>
      </c>
    </row>
    <row r="30" spans="1:14" x14ac:dyDescent="0.2">
      <c r="A30" s="50"/>
      <c r="B30" s="99"/>
      <c r="C30" s="174"/>
      <c r="D30" s="45"/>
      <c r="E30" s="45"/>
      <c r="F30" s="115"/>
      <c r="G30" s="120"/>
      <c r="H30" s="135"/>
      <c r="I30" s="140"/>
      <c r="J30" s="174"/>
      <c r="K30" s="174"/>
      <c r="L30" s="174"/>
      <c r="M30" s="72"/>
      <c r="N30" s="45"/>
    </row>
    <row r="31" spans="1:14" x14ac:dyDescent="0.2">
      <c r="A31" s="50" t="s">
        <v>77</v>
      </c>
      <c r="B31" s="99">
        <v>1099201.6100000001</v>
      </c>
      <c r="C31" s="174">
        <v>1083127.27</v>
      </c>
      <c r="D31" s="45">
        <v>1214425.6000000001</v>
      </c>
      <c r="E31" s="45">
        <v>1125364.77</v>
      </c>
      <c r="F31" s="115">
        <v>1125312.07</v>
      </c>
      <c r="G31" s="120">
        <v>1352752.87</v>
      </c>
      <c r="H31" s="135">
        <v>1050244.83</v>
      </c>
      <c r="I31" s="140">
        <v>1047235.01</v>
      </c>
      <c r="J31" s="174">
        <v>1321013.92</v>
      </c>
      <c r="K31" s="174">
        <v>1171360.76</v>
      </c>
      <c r="L31" s="174">
        <v>1194144.8899999999</v>
      </c>
      <c r="M31" s="72">
        <v>1335249.8999999999</v>
      </c>
      <c r="N31" s="45">
        <f t="shared" si="0"/>
        <v>14119433.500000002</v>
      </c>
    </row>
    <row r="32" spans="1:14" x14ac:dyDescent="0.2">
      <c r="A32" s="50" t="s">
        <v>78</v>
      </c>
      <c r="B32" s="99">
        <v>12079625.189999999</v>
      </c>
      <c r="C32" s="174">
        <v>11825700.439999999</v>
      </c>
      <c r="D32" s="45">
        <v>13899806.359999999</v>
      </c>
      <c r="E32" s="45">
        <v>12492921.84</v>
      </c>
      <c r="F32" s="115">
        <v>12492089.279999999</v>
      </c>
      <c r="G32" s="120">
        <v>16084947.609999999</v>
      </c>
      <c r="H32" s="135">
        <v>11306260.08</v>
      </c>
      <c r="I32" s="140">
        <v>11258714.33</v>
      </c>
      <c r="J32" s="174">
        <v>15583570.689999999</v>
      </c>
      <c r="K32" s="174">
        <v>13219515.57</v>
      </c>
      <c r="L32" s="174">
        <v>13579434.130000001</v>
      </c>
      <c r="M32" s="72">
        <v>15808454.99</v>
      </c>
      <c r="N32" s="45">
        <f t="shared" si="0"/>
        <v>159631040.50999999</v>
      </c>
    </row>
    <row r="33" spans="1:14" x14ac:dyDescent="0.2">
      <c r="A33" s="50" t="s">
        <v>79</v>
      </c>
      <c r="B33" s="99">
        <v>31679230.620000001</v>
      </c>
      <c r="C33" s="174">
        <v>31121259.09</v>
      </c>
      <c r="D33" s="45">
        <v>35678877.329999998</v>
      </c>
      <c r="E33" s="45">
        <v>32587404.280000001</v>
      </c>
      <c r="F33" s="115">
        <v>32585574.82</v>
      </c>
      <c r="G33" s="120">
        <v>40480483.43</v>
      </c>
      <c r="H33" s="135">
        <v>29979846.370000001</v>
      </c>
      <c r="I33" s="140">
        <v>29875369.84</v>
      </c>
      <c r="J33" s="174">
        <v>39378763.140000001</v>
      </c>
      <c r="K33" s="174">
        <v>34184013.600000001</v>
      </c>
      <c r="L33" s="174">
        <v>34974894.799999997</v>
      </c>
      <c r="M33" s="72">
        <v>39872921.509999998</v>
      </c>
      <c r="N33" s="45">
        <f t="shared" si="0"/>
        <v>412398638.83000004</v>
      </c>
    </row>
    <row r="34" spans="1:14" x14ac:dyDescent="0.2">
      <c r="A34" s="50" t="s">
        <v>80</v>
      </c>
      <c r="B34" s="99">
        <v>991856.23</v>
      </c>
      <c r="C34" s="174">
        <v>964246.77</v>
      </c>
      <c r="D34" s="45">
        <v>1189766.1100000001</v>
      </c>
      <c r="E34" s="45">
        <v>1036794.33</v>
      </c>
      <c r="F34" s="115">
        <v>1036703.81</v>
      </c>
      <c r="G34" s="120">
        <v>1427358.43</v>
      </c>
      <c r="H34" s="135">
        <v>907767.56</v>
      </c>
      <c r="I34" s="140">
        <v>902597.87</v>
      </c>
      <c r="J34" s="174">
        <v>1372843.28</v>
      </c>
      <c r="K34" s="174">
        <v>1115797.5</v>
      </c>
      <c r="L34" s="174">
        <v>1154931.76</v>
      </c>
      <c r="M34" s="72">
        <v>1397295.14</v>
      </c>
      <c r="N34" s="45">
        <f t="shared" si="0"/>
        <v>13497958.789999999</v>
      </c>
    </row>
    <row r="35" spans="1:14" x14ac:dyDescent="0.2">
      <c r="A35" s="50" t="s">
        <v>81</v>
      </c>
      <c r="B35" s="99">
        <v>6395892.5899999999</v>
      </c>
      <c r="C35" s="174">
        <v>6246106.1900000004</v>
      </c>
      <c r="D35" s="45">
        <v>7469590.1699999999</v>
      </c>
      <c r="E35" s="45">
        <v>6639690.0899999999</v>
      </c>
      <c r="F35" s="115">
        <v>6639198.9699999997</v>
      </c>
      <c r="G35" s="120">
        <v>8758572.2300000004</v>
      </c>
      <c r="H35" s="135">
        <v>5939696.1100000003</v>
      </c>
      <c r="I35" s="140">
        <v>5911649.5899999999</v>
      </c>
      <c r="J35" s="174">
        <v>8462817.5</v>
      </c>
      <c r="K35" s="174">
        <v>7068296.8399999999</v>
      </c>
      <c r="L35" s="174">
        <v>7280607.4000000004</v>
      </c>
      <c r="M35" s="72">
        <v>8595473.3800000008</v>
      </c>
      <c r="N35" s="45">
        <f t="shared" si="0"/>
        <v>85407591.060000002</v>
      </c>
    </row>
    <row r="36" spans="1:14" x14ac:dyDescent="0.2">
      <c r="A36" s="54"/>
      <c r="B36" s="99"/>
      <c r="C36" s="174"/>
      <c r="D36" s="45"/>
      <c r="E36" s="45"/>
      <c r="F36" s="115"/>
      <c r="G36" s="120"/>
      <c r="H36" s="135"/>
      <c r="I36" s="140"/>
      <c r="J36" s="174"/>
      <c r="K36" s="174"/>
      <c r="L36" s="174"/>
      <c r="M36" s="72"/>
      <c r="N36" s="45"/>
    </row>
    <row r="37" spans="1:14" x14ac:dyDescent="0.2">
      <c r="A37" s="50" t="s">
        <v>82</v>
      </c>
      <c r="B37" s="99">
        <v>53506.55</v>
      </c>
      <c r="C37" s="174">
        <v>53103.68</v>
      </c>
      <c r="D37" s="45">
        <v>56394.46</v>
      </c>
      <c r="E37" s="45">
        <v>54162.29</v>
      </c>
      <c r="F37" s="115">
        <v>54160.97</v>
      </c>
      <c r="G37" s="120">
        <v>59861.42</v>
      </c>
      <c r="H37" s="135">
        <v>52279.53</v>
      </c>
      <c r="I37" s="140">
        <v>52204.09</v>
      </c>
      <c r="J37" s="174">
        <v>59065.93</v>
      </c>
      <c r="K37" s="174">
        <v>55315.11</v>
      </c>
      <c r="L37" s="174">
        <v>55886.16</v>
      </c>
      <c r="M37" s="72">
        <v>59422.73</v>
      </c>
      <c r="N37" s="45">
        <f>SUM(B37:M37)</f>
        <v>665362.92000000004</v>
      </c>
    </row>
    <row r="38" spans="1:14" x14ac:dyDescent="0.2">
      <c r="A38" s="50" t="s">
        <v>83</v>
      </c>
      <c r="B38" s="99">
        <v>636141.34</v>
      </c>
      <c r="C38" s="174">
        <v>619320.98</v>
      </c>
      <c r="D38" s="45">
        <v>756712.86</v>
      </c>
      <c r="E38" s="45">
        <v>663518.73</v>
      </c>
      <c r="F38" s="115">
        <v>663463.57999999996</v>
      </c>
      <c r="G38" s="120">
        <v>901459.88</v>
      </c>
      <c r="H38" s="135">
        <v>584912.48</v>
      </c>
      <c r="I38" s="140">
        <v>581762.98</v>
      </c>
      <c r="J38" s="174">
        <v>868247.93</v>
      </c>
      <c r="K38" s="174">
        <v>711649.38</v>
      </c>
      <c r="L38" s="174">
        <v>735490.92</v>
      </c>
      <c r="M38" s="72">
        <v>883144.6</v>
      </c>
      <c r="N38" s="45">
        <f t="shared" si="0"/>
        <v>8605825.6600000001</v>
      </c>
    </row>
    <row r="39" spans="1:14" x14ac:dyDescent="0.2">
      <c r="A39" s="50" t="s">
        <v>84</v>
      </c>
      <c r="B39" s="99">
        <v>0</v>
      </c>
      <c r="C39" s="174">
        <v>0</v>
      </c>
      <c r="D39" s="45">
        <v>0</v>
      </c>
      <c r="E39" s="45">
        <v>0</v>
      </c>
      <c r="F39" s="115">
        <v>0</v>
      </c>
      <c r="G39" s="120">
        <v>0</v>
      </c>
      <c r="H39" s="135">
        <v>0</v>
      </c>
      <c r="I39" s="140">
        <v>0</v>
      </c>
      <c r="J39" s="174">
        <v>0</v>
      </c>
      <c r="K39" s="174">
        <v>0</v>
      </c>
      <c r="L39" s="174">
        <v>0</v>
      </c>
      <c r="M39" s="72">
        <v>0</v>
      </c>
      <c r="N39" s="45">
        <f t="shared" si="0"/>
        <v>0</v>
      </c>
    </row>
    <row r="40" spans="1:14" x14ac:dyDescent="0.2">
      <c r="A40" s="50" t="s">
        <v>85</v>
      </c>
      <c r="B40" s="99">
        <v>831048.2</v>
      </c>
      <c r="C40" s="174">
        <v>816171.93</v>
      </c>
      <c r="D40" s="45">
        <v>937684.18</v>
      </c>
      <c r="E40" s="45">
        <v>855261.34</v>
      </c>
      <c r="F40" s="115">
        <v>855212.56</v>
      </c>
      <c r="G40" s="120">
        <v>1065701.48</v>
      </c>
      <c r="H40" s="135">
        <v>785740.32</v>
      </c>
      <c r="I40" s="140">
        <v>782954.84</v>
      </c>
      <c r="J40" s="174">
        <v>1036328.13</v>
      </c>
      <c r="K40" s="174">
        <v>897829.1</v>
      </c>
      <c r="L40" s="174">
        <v>918915.06</v>
      </c>
      <c r="M40" s="72">
        <v>1049503.06</v>
      </c>
      <c r="N40" s="45">
        <f t="shared" si="0"/>
        <v>10832350.200000001</v>
      </c>
    </row>
    <row r="41" spans="1:14" x14ac:dyDescent="0.2">
      <c r="A41" s="50" t="s">
        <v>86</v>
      </c>
      <c r="B41" s="99">
        <v>79789.600000000006</v>
      </c>
      <c r="C41" s="174">
        <v>78557.62</v>
      </c>
      <c r="D41" s="45">
        <v>88620.62</v>
      </c>
      <c r="E41" s="45">
        <v>81794.8</v>
      </c>
      <c r="F41" s="115">
        <v>81790.759999999995</v>
      </c>
      <c r="G41" s="120">
        <v>99222.33</v>
      </c>
      <c r="H41" s="135">
        <v>76037.440000000002</v>
      </c>
      <c r="I41" s="140">
        <v>75806.759999999995</v>
      </c>
      <c r="J41" s="174">
        <v>96789.79</v>
      </c>
      <c r="K41" s="174">
        <v>85320.03</v>
      </c>
      <c r="L41" s="174">
        <v>87066.26</v>
      </c>
      <c r="M41" s="72">
        <v>97880.86</v>
      </c>
      <c r="N41" s="45">
        <f t="shared" si="0"/>
        <v>1028676.8700000001</v>
      </c>
    </row>
    <row r="42" spans="1:14" x14ac:dyDescent="0.2">
      <c r="A42" s="50" t="s">
        <v>87</v>
      </c>
      <c r="B42" s="99">
        <v>7469261.0800000001</v>
      </c>
      <c r="C42" s="174">
        <v>7364188.54</v>
      </c>
      <c r="D42" s="45">
        <v>8222441.0999999996</v>
      </c>
      <c r="E42" s="45">
        <v>7640280.75</v>
      </c>
      <c r="F42" s="115">
        <v>7639936.2400000002</v>
      </c>
      <c r="G42" s="120">
        <v>9126639.4000000004</v>
      </c>
      <c r="H42" s="135">
        <v>7149247.25</v>
      </c>
      <c r="I42" s="140">
        <v>7129573.0999999996</v>
      </c>
      <c r="J42" s="174">
        <v>8919172.6500000004</v>
      </c>
      <c r="K42" s="174">
        <v>7940940.8600000003</v>
      </c>
      <c r="L42" s="174">
        <v>8089872.9900000002</v>
      </c>
      <c r="M42" s="72">
        <v>9012228.4199999999</v>
      </c>
      <c r="N42" s="45">
        <f t="shared" si="0"/>
        <v>95703782.379999995</v>
      </c>
    </row>
    <row r="43" spans="1:14" x14ac:dyDescent="0.2">
      <c r="A43" s="50" t="s">
        <v>88</v>
      </c>
      <c r="B43" s="99">
        <v>38345.93</v>
      </c>
      <c r="C43" s="174">
        <v>37872.86</v>
      </c>
      <c r="D43" s="45">
        <v>41736.97</v>
      </c>
      <c r="E43" s="45">
        <v>39115.910000000003</v>
      </c>
      <c r="F43" s="115">
        <v>39114.36</v>
      </c>
      <c r="G43" s="120">
        <v>45807.95</v>
      </c>
      <c r="H43" s="135">
        <v>36905.129999999997</v>
      </c>
      <c r="I43" s="140">
        <v>36816.550000000003</v>
      </c>
      <c r="J43" s="174">
        <v>44873.87</v>
      </c>
      <c r="K43" s="174">
        <v>40469.57</v>
      </c>
      <c r="L43" s="174">
        <v>41140.11</v>
      </c>
      <c r="M43" s="72">
        <v>45292.84</v>
      </c>
      <c r="N43" s="45">
        <f t="shared" si="0"/>
        <v>487492.05000000005</v>
      </c>
    </row>
    <row r="44" spans="1:14" x14ac:dyDescent="0.2">
      <c r="A44" s="50" t="s">
        <v>89</v>
      </c>
      <c r="B44" s="99">
        <v>2758064.56</v>
      </c>
      <c r="C44" s="174">
        <v>2696018.14</v>
      </c>
      <c r="D44" s="45">
        <v>3202825.17</v>
      </c>
      <c r="E44" s="45">
        <v>2859053.44</v>
      </c>
      <c r="F44" s="115">
        <v>2858850.01</v>
      </c>
      <c r="G44" s="120">
        <v>3736763.64</v>
      </c>
      <c r="H44" s="135">
        <v>2569093.0699999998</v>
      </c>
      <c r="I44" s="140">
        <v>2557475.29</v>
      </c>
      <c r="J44" s="174">
        <v>3614252.37</v>
      </c>
      <c r="K44" s="174">
        <v>3036596.36</v>
      </c>
      <c r="L44" s="174">
        <v>3124542.33</v>
      </c>
      <c r="M44" s="72">
        <v>3669202.77</v>
      </c>
      <c r="N44" s="45">
        <f t="shared" si="0"/>
        <v>36682737.150000006</v>
      </c>
    </row>
    <row r="45" spans="1:14" x14ac:dyDescent="0.2">
      <c r="A45" s="50" t="s">
        <v>90</v>
      </c>
      <c r="B45" s="99">
        <v>20746.14</v>
      </c>
      <c r="C45" s="174">
        <v>20215.14</v>
      </c>
      <c r="D45" s="45">
        <v>24552.41</v>
      </c>
      <c r="E45" s="45">
        <v>21610.400000000001</v>
      </c>
      <c r="F45" s="115">
        <v>21608.66</v>
      </c>
      <c r="G45" s="120">
        <v>29121.87</v>
      </c>
      <c r="H45" s="135">
        <v>19128.91</v>
      </c>
      <c r="I45" s="140">
        <v>19029.490000000002</v>
      </c>
      <c r="J45" s="174">
        <v>28073.41</v>
      </c>
      <c r="K45" s="174">
        <v>23129.82</v>
      </c>
      <c r="L45" s="174">
        <v>23882.46</v>
      </c>
      <c r="M45" s="72">
        <v>28543.68</v>
      </c>
      <c r="N45" s="45">
        <f t="shared" si="0"/>
        <v>279642.39</v>
      </c>
    </row>
    <row r="46" spans="1:14" x14ac:dyDescent="0.2">
      <c r="A46" s="50" t="s">
        <v>91</v>
      </c>
      <c r="B46" s="99">
        <v>1269824.57</v>
      </c>
      <c r="C46" s="174">
        <v>1247134.0900000001</v>
      </c>
      <c r="D46" s="45">
        <v>1432474.32</v>
      </c>
      <c r="E46" s="45">
        <v>1306756.3899999999</v>
      </c>
      <c r="F46" s="115">
        <v>1306681.99</v>
      </c>
      <c r="G46" s="120">
        <v>1627736.56</v>
      </c>
      <c r="H46" s="135">
        <v>1200717.3700000001</v>
      </c>
      <c r="I46" s="140">
        <v>1196468.72</v>
      </c>
      <c r="J46" s="174">
        <v>1582933.98</v>
      </c>
      <c r="K46" s="174">
        <v>1371684.15</v>
      </c>
      <c r="L46" s="174">
        <v>1403846.14</v>
      </c>
      <c r="M46" s="72">
        <v>1603029.43</v>
      </c>
      <c r="N46" s="45">
        <f t="shared" si="0"/>
        <v>16549287.710000001</v>
      </c>
    </row>
    <row r="47" spans="1:14" x14ac:dyDescent="0.2">
      <c r="A47" s="50" t="s">
        <v>92</v>
      </c>
      <c r="B47" s="99">
        <v>111494.64</v>
      </c>
      <c r="C47" s="174">
        <v>109247.03999999999</v>
      </c>
      <c r="D47" s="45">
        <v>127605.88</v>
      </c>
      <c r="E47" s="45">
        <v>115152.92</v>
      </c>
      <c r="F47" s="115">
        <v>115145.55</v>
      </c>
      <c r="G47" s="120">
        <v>146947.54</v>
      </c>
      <c r="H47" s="135">
        <v>104649.24</v>
      </c>
      <c r="I47" s="140">
        <v>104228.4</v>
      </c>
      <c r="J47" s="174">
        <v>142509.63</v>
      </c>
      <c r="K47" s="174">
        <v>121584.32000000001</v>
      </c>
      <c r="L47" s="174">
        <v>124770.12</v>
      </c>
      <c r="M47" s="72">
        <v>144500.18</v>
      </c>
      <c r="N47" s="45">
        <f t="shared" si="0"/>
        <v>1467835.4600000002</v>
      </c>
    </row>
    <row r="48" spans="1:14" x14ac:dyDescent="0.2">
      <c r="A48" s="50" t="s">
        <v>93</v>
      </c>
      <c r="B48" s="99">
        <v>1590976.22</v>
      </c>
      <c r="C48" s="174">
        <v>1555871.85</v>
      </c>
      <c r="D48" s="45">
        <v>1842611.06</v>
      </c>
      <c r="E48" s="45">
        <v>1648113.3</v>
      </c>
      <c r="F48" s="115">
        <v>1647998.2</v>
      </c>
      <c r="G48" s="120">
        <v>2144700.59</v>
      </c>
      <c r="H48" s="135">
        <v>1484060.7</v>
      </c>
      <c r="I48" s="140">
        <v>1477487.64</v>
      </c>
      <c r="J48" s="174">
        <v>2075386.67</v>
      </c>
      <c r="K48" s="174">
        <v>1748562.8</v>
      </c>
      <c r="L48" s="174">
        <v>1798320.52</v>
      </c>
      <c r="M48" s="72">
        <v>2106476.2799999998</v>
      </c>
      <c r="N48" s="45">
        <f t="shared" si="0"/>
        <v>21120565.830000002</v>
      </c>
    </row>
    <row r="49" spans="1:14" x14ac:dyDescent="0.2">
      <c r="A49" s="55"/>
      <c r="B49" s="99"/>
      <c r="C49" s="174"/>
      <c r="D49" s="45"/>
      <c r="E49" s="45"/>
      <c r="F49" s="115"/>
      <c r="G49" s="120"/>
      <c r="H49" s="135"/>
      <c r="I49" s="140"/>
      <c r="J49" s="174"/>
      <c r="K49" s="174"/>
      <c r="L49" s="174"/>
      <c r="M49" s="72"/>
      <c r="N49" s="45"/>
    </row>
    <row r="50" spans="1:14" x14ac:dyDescent="0.2">
      <c r="A50" s="49" t="s">
        <v>63</v>
      </c>
      <c r="B50" s="99"/>
      <c r="C50" s="174"/>
      <c r="D50" s="45"/>
      <c r="E50" s="45"/>
      <c r="F50" s="115"/>
      <c r="G50" s="120"/>
      <c r="H50" s="135"/>
      <c r="I50" s="140"/>
      <c r="J50" s="174"/>
      <c r="K50" s="174"/>
      <c r="L50" s="174"/>
      <c r="M50" s="72"/>
      <c r="N50" s="45"/>
    </row>
    <row r="51" spans="1:14" x14ac:dyDescent="0.2">
      <c r="A51" s="50" t="s">
        <v>94</v>
      </c>
      <c r="B51" s="99">
        <v>66646.69</v>
      </c>
      <c r="C51" s="174">
        <v>65719.3</v>
      </c>
      <c r="D51" s="45">
        <v>73294.41</v>
      </c>
      <c r="E51" s="45">
        <v>68156.14</v>
      </c>
      <c r="F51" s="115">
        <v>68153.100000000006</v>
      </c>
      <c r="G51" s="120">
        <v>81275.05</v>
      </c>
      <c r="H51" s="135">
        <v>63822.18</v>
      </c>
      <c r="I51" s="140">
        <v>63648.53</v>
      </c>
      <c r="J51" s="174">
        <v>79443.91</v>
      </c>
      <c r="K51" s="174">
        <v>70809.83</v>
      </c>
      <c r="L51" s="174">
        <v>72124.34</v>
      </c>
      <c r="M51" s="72">
        <v>80265.240000000005</v>
      </c>
      <c r="N51" s="45">
        <f t="shared" si="0"/>
        <v>853358.72</v>
      </c>
    </row>
    <row r="52" spans="1:14" x14ac:dyDescent="0.2">
      <c r="A52" s="50" t="s">
        <v>95</v>
      </c>
      <c r="B52" s="99">
        <v>5463571.2699999996</v>
      </c>
      <c r="C52" s="174">
        <v>5373844.3499999996</v>
      </c>
      <c r="D52" s="45">
        <v>6106751.0199999996</v>
      </c>
      <c r="E52" s="45">
        <v>5609613.9000000004</v>
      </c>
      <c r="F52" s="115">
        <v>5609319.7000000002</v>
      </c>
      <c r="G52" s="120">
        <v>6878893.1600000001</v>
      </c>
      <c r="H52" s="135">
        <v>5190294.75</v>
      </c>
      <c r="I52" s="140">
        <v>5173493.97</v>
      </c>
      <c r="J52" s="174">
        <v>6701726.4699999997</v>
      </c>
      <c r="K52" s="174">
        <v>5866363.2699999996</v>
      </c>
      <c r="L52" s="174">
        <v>5993544.1900000004</v>
      </c>
      <c r="M52" s="72">
        <v>6781191.6500000004</v>
      </c>
      <c r="N52" s="45">
        <f t="shared" si="0"/>
        <v>70748607.700000003</v>
      </c>
    </row>
    <row r="53" spans="1:14" x14ac:dyDescent="0.2">
      <c r="A53" s="50" t="s">
        <v>96</v>
      </c>
      <c r="B53" s="99">
        <v>253210.37</v>
      </c>
      <c r="C53" s="174">
        <v>248874.36</v>
      </c>
      <c r="D53" s="45">
        <v>284291.71000000002</v>
      </c>
      <c r="E53" s="45">
        <v>260267.81</v>
      </c>
      <c r="F53" s="115">
        <v>260253.59</v>
      </c>
      <c r="G53" s="120">
        <v>321605.09000000003</v>
      </c>
      <c r="H53" s="135">
        <v>240004.42</v>
      </c>
      <c r="I53" s="140">
        <v>239192.53</v>
      </c>
      <c r="J53" s="174">
        <v>313043.59999999998</v>
      </c>
      <c r="K53" s="174">
        <v>272675.09000000003</v>
      </c>
      <c r="L53" s="174">
        <v>278821.05</v>
      </c>
      <c r="M53" s="72">
        <v>316883.71999999997</v>
      </c>
      <c r="N53" s="45">
        <f t="shared" si="0"/>
        <v>3289123.34</v>
      </c>
    </row>
    <row r="54" spans="1:14" x14ac:dyDescent="0.2">
      <c r="A54" s="50" t="s">
        <v>97</v>
      </c>
      <c r="B54" s="99">
        <v>2250871.66</v>
      </c>
      <c r="C54" s="174">
        <v>2214553.9700000002</v>
      </c>
      <c r="D54" s="45">
        <v>2511203.79</v>
      </c>
      <c r="E54" s="45">
        <v>2309983.5699999998</v>
      </c>
      <c r="F54" s="115">
        <v>2309864.5</v>
      </c>
      <c r="G54" s="120">
        <v>2823734.48</v>
      </c>
      <c r="H54" s="135">
        <v>2140260.7999999998</v>
      </c>
      <c r="I54" s="140">
        <v>2133460.5499999998</v>
      </c>
      <c r="J54" s="174">
        <v>2752024.85</v>
      </c>
      <c r="K54" s="174">
        <v>2413904.9300000002</v>
      </c>
      <c r="L54" s="174">
        <v>2465382.42</v>
      </c>
      <c r="M54" s="72">
        <v>2784189.02</v>
      </c>
      <c r="N54" s="45">
        <f t="shared" si="0"/>
        <v>29109434.540000003</v>
      </c>
    </row>
    <row r="55" spans="1:14" x14ac:dyDescent="0.2">
      <c r="A55" s="50" t="s">
        <v>98</v>
      </c>
      <c r="B55" s="99">
        <v>84850.16</v>
      </c>
      <c r="C55" s="174">
        <v>83836.31</v>
      </c>
      <c r="D55" s="45">
        <v>92117.63</v>
      </c>
      <c r="E55" s="45">
        <v>86500.34</v>
      </c>
      <c r="F55" s="115">
        <v>86497.01</v>
      </c>
      <c r="G55" s="120">
        <v>100842.29</v>
      </c>
      <c r="H55" s="135">
        <v>81762.33</v>
      </c>
      <c r="I55" s="140">
        <v>81572.490000000005</v>
      </c>
      <c r="J55" s="174">
        <v>98840.43</v>
      </c>
      <c r="K55" s="174">
        <v>89401.42</v>
      </c>
      <c r="L55" s="174">
        <v>90838.48</v>
      </c>
      <c r="M55" s="72">
        <v>99738.33</v>
      </c>
      <c r="N55" s="45">
        <f t="shared" si="0"/>
        <v>1076797.22</v>
      </c>
    </row>
    <row r="56" spans="1:14" x14ac:dyDescent="0.2">
      <c r="A56" s="50" t="s">
        <v>99</v>
      </c>
      <c r="B56" s="99">
        <v>16367.77</v>
      </c>
      <c r="C56" s="174">
        <v>16163.67</v>
      </c>
      <c r="D56" s="45">
        <v>17830.78</v>
      </c>
      <c r="E56" s="45">
        <v>16699.96</v>
      </c>
      <c r="F56" s="115">
        <v>16699.3</v>
      </c>
      <c r="G56" s="120">
        <v>19587.14</v>
      </c>
      <c r="H56" s="135">
        <v>15746.16</v>
      </c>
      <c r="I56" s="140">
        <v>15707.94</v>
      </c>
      <c r="J56" s="174">
        <v>19184.150000000001</v>
      </c>
      <c r="K56" s="174">
        <v>17283.98</v>
      </c>
      <c r="L56" s="174">
        <v>17573.28</v>
      </c>
      <c r="M56" s="72">
        <v>19364.91</v>
      </c>
      <c r="N56" s="45">
        <f t="shared" si="0"/>
        <v>208209.04</v>
      </c>
    </row>
    <row r="57" spans="1:14" x14ac:dyDescent="0.2">
      <c r="A57" s="50"/>
      <c r="B57" s="99"/>
      <c r="C57" s="174"/>
      <c r="D57" s="45"/>
      <c r="E57" s="45"/>
      <c r="F57" s="115"/>
      <c r="G57" s="120"/>
      <c r="H57" s="135"/>
      <c r="I57" s="140"/>
      <c r="J57" s="174"/>
      <c r="K57" s="174"/>
      <c r="L57" s="174"/>
      <c r="M57" s="72"/>
      <c r="N57" s="45"/>
    </row>
    <row r="58" spans="1:14" x14ac:dyDescent="0.2">
      <c r="A58" s="51" t="s">
        <v>100</v>
      </c>
      <c r="B58" s="100">
        <v>116776361.32740784</v>
      </c>
      <c r="C58" s="67">
        <v>114557456.06740786</v>
      </c>
      <c r="D58" s="52">
        <v>132681898.94740787</v>
      </c>
      <c r="E58" s="52">
        <v>120387927.89740786</v>
      </c>
      <c r="F58" s="116">
        <v>120380652.59740788</v>
      </c>
      <c r="G58" s="121">
        <v>151776617.03740788</v>
      </c>
      <c r="H58" s="136">
        <v>110018359.42740788</v>
      </c>
      <c r="I58" s="141">
        <v>109602883.89740789</v>
      </c>
      <c r="J58" s="67">
        <v>147395366.66740784</v>
      </c>
      <c r="K58" s="67">
        <v>126737221.0774079</v>
      </c>
      <c r="L58" s="67">
        <v>129882346.53740785</v>
      </c>
      <c r="M58" s="67">
        <v>149360503.87740782</v>
      </c>
      <c r="N58" s="52">
        <f t="shared" si="0"/>
        <v>1529557595.3588941</v>
      </c>
    </row>
    <row r="59" spans="1:14" x14ac:dyDescent="0.2">
      <c r="A59" s="53"/>
      <c r="B59" s="99"/>
      <c r="C59" s="174"/>
      <c r="D59" s="45"/>
      <c r="E59" s="45"/>
      <c r="F59" s="115"/>
      <c r="G59" s="120"/>
      <c r="H59" s="135"/>
      <c r="I59" s="140"/>
      <c r="J59" s="174"/>
      <c r="K59" s="174"/>
      <c r="L59" s="174"/>
      <c r="M59" s="72"/>
      <c r="N59" s="45"/>
    </row>
    <row r="60" spans="1:14" x14ac:dyDescent="0.2">
      <c r="A60" s="49" t="s">
        <v>101</v>
      </c>
      <c r="B60" s="99"/>
      <c r="C60" s="174"/>
      <c r="D60" s="45"/>
      <c r="E60" s="45"/>
      <c r="F60" s="115"/>
      <c r="G60" s="120"/>
      <c r="H60" s="135"/>
      <c r="I60" s="140"/>
      <c r="J60" s="174"/>
      <c r="K60" s="174"/>
      <c r="L60" s="174"/>
      <c r="M60" s="72"/>
      <c r="N60" s="45"/>
    </row>
    <row r="61" spans="1:14" x14ac:dyDescent="0.2">
      <c r="A61" s="49" t="s">
        <v>102</v>
      </c>
      <c r="B61" s="99"/>
      <c r="C61" s="174"/>
      <c r="D61" s="45"/>
      <c r="E61" s="45"/>
      <c r="F61" s="115"/>
      <c r="G61" s="120"/>
      <c r="H61" s="135"/>
      <c r="I61" s="140"/>
      <c r="J61" s="174"/>
      <c r="K61" s="174"/>
      <c r="L61" s="174"/>
      <c r="M61" s="72"/>
      <c r="N61" s="45"/>
    </row>
    <row r="62" spans="1:14" x14ac:dyDescent="0.2">
      <c r="A62" s="50" t="s">
        <v>103</v>
      </c>
      <c r="B62" s="99">
        <v>11498.7</v>
      </c>
      <c r="C62" s="174">
        <v>11498.7</v>
      </c>
      <c r="D62" s="45">
        <v>11498.7</v>
      </c>
      <c r="E62" s="45">
        <v>11498.7</v>
      </c>
      <c r="F62" s="115">
        <v>11498.7</v>
      </c>
      <c r="G62" s="120">
        <v>11498.7</v>
      </c>
      <c r="H62" s="135">
        <v>11498.7</v>
      </c>
      <c r="I62" s="140">
        <v>11498.7</v>
      </c>
      <c r="J62" s="174">
        <v>11498.7</v>
      </c>
      <c r="K62" s="174">
        <v>11498.7</v>
      </c>
      <c r="L62" s="174">
        <v>11498.7</v>
      </c>
      <c r="M62" s="72">
        <v>11498.7</v>
      </c>
      <c r="N62" s="45">
        <f t="shared" si="0"/>
        <v>137984.4</v>
      </c>
    </row>
    <row r="63" spans="1:14" x14ac:dyDescent="0.2">
      <c r="A63" s="50" t="s">
        <v>104</v>
      </c>
      <c r="B63" s="99">
        <v>609.25</v>
      </c>
      <c r="C63" s="174">
        <v>609.25</v>
      </c>
      <c r="D63" s="45">
        <v>609.25</v>
      </c>
      <c r="E63" s="45">
        <v>609.25</v>
      </c>
      <c r="F63" s="115">
        <v>609.25</v>
      </c>
      <c r="G63" s="120">
        <v>609.25</v>
      </c>
      <c r="H63" s="135">
        <v>609.25</v>
      </c>
      <c r="I63" s="140">
        <v>609.25</v>
      </c>
      <c r="J63" s="174">
        <v>609.25</v>
      </c>
      <c r="K63" s="174">
        <v>609.25</v>
      </c>
      <c r="L63" s="174">
        <v>609.25</v>
      </c>
      <c r="M63" s="72">
        <v>609.25</v>
      </c>
      <c r="N63" s="45">
        <f t="shared" si="0"/>
        <v>7311</v>
      </c>
    </row>
    <row r="64" spans="1:14" x14ac:dyDescent="0.2">
      <c r="A64" s="50" t="s">
        <v>105</v>
      </c>
      <c r="B64" s="99">
        <v>11221.62</v>
      </c>
      <c r="C64" s="174">
        <v>11221.62</v>
      </c>
      <c r="D64" s="45">
        <v>11221.62</v>
      </c>
      <c r="E64" s="45">
        <v>11221.62</v>
      </c>
      <c r="F64" s="115">
        <v>11221.62</v>
      </c>
      <c r="G64" s="120">
        <v>11221.62</v>
      </c>
      <c r="H64" s="135">
        <v>11221.62</v>
      </c>
      <c r="I64" s="140">
        <v>11221.62</v>
      </c>
      <c r="J64" s="174">
        <v>11221.62</v>
      </c>
      <c r="K64" s="174">
        <v>11221.62</v>
      </c>
      <c r="L64" s="174">
        <v>11221.62</v>
      </c>
      <c r="M64" s="72">
        <v>11221.62</v>
      </c>
      <c r="N64" s="45">
        <f t="shared" si="0"/>
        <v>134659.43999999997</v>
      </c>
    </row>
    <row r="65" spans="1:14" x14ac:dyDescent="0.2">
      <c r="A65" s="50" t="s">
        <v>106</v>
      </c>
      <c r="B65" s="99">
        <v>36472.53</v>
      </c>
      <c r="C65" s="174">
        <v>36472.53</v>
      </c>
      <c r="D65" s="45">
        <v>36472.53</v>
      </c>
      <c r="E65" s="45">
        <v>36472.53</v>
      </c>
      <c r="F65" s="115">
        <v>36472.53</v>
      </c>
      <c r="G65" s="120">
        <v>36472.53</v>
      </c>
      <c r="H65" s="135">
        <v>36472.53</v>
      </c>
      <c r="I65" s="140">
        <v>36472.53</v>
      </c>
      <c r="J65" s="174">
        <v>36472.53</v>
      </c>
      <c r="K65" s="174">
        <v>36472.53</v>
      </c>
      <c r="L65" s="174">
        <v>36472.53</v>
      </c>
      <c r="M65" s="72">
        <v>36472.53</v>
      </c>
      <c r="N65" s="45">
        <f t="shared" si="0"/>
        <v>437670.3600000001</v>
      </c>
    </row>
    <row r="66" spans="1:14" x14ac:dyDescent="0.2">
      <c r="A66" s="50"/>
      <c r="B66" s="99"/>
      <c r="C66" s="174"/>
      <c r="D66" s="45"/>
      <c r="E66" s="45"/>
      <c r="F66" s="115"/>
      <c r="G66" s="120"/>
      <c r="H66" s="135"/>
      <c r="I66" s="140"/>
      <c r="J66" s="174"/>
      <c r="K66" s="174"/>
      <c r="L66" s="174"/>
      <c r="M66" s="72"/>
      <c r="N66" s="45"/>
    </row>
    <row r="67" spans="1:14" x14ac:dyDescent="0.2">
      <c r="A67" s="49" t="s">
        <v>68</v>
      </c>
      <c r="B67" s="99"/>
      <c r="C67" s="174"/>
      <c r="D67" s="45"/>
      <c r="E67" s="45"/>
      <c r="F67" s="115"/>
      <c r="G67" s="120"/>
      <c r="H67" s="135"/>
      <c r="I67" s="140"/>
      <c r="J67" s="174"/>
      <c r="K67" s="174"/>
      <c r="L67" s="174"/>
      <c r="M67" s="72"/>
      <c r="N67" s="45"/>
    </row>
    <row r="68" spans="1:14" x14ac:dyDescent="0.2">
      <c r="A68" s="50" t="s">
        <v>107</v>
      </c>
      <c r="B68" s="99">
        <v>1107552.2984476266</v>
      </c>
      <c r="C68" s="174">
        <v>1097153.3484476269</v>
      </c>
      <c r="D68" s="45">
        <v>1327666.8984476272</v>
      </c>
      <c r="E68" s="45">
        <v>1094564.2984476273</v>
      </c>
      <c r="F68" s="115">
        <v>1083894.0184476278</v>
      </c>
      <c r="G68" s="120">
        <v>1355409.0884476269</v>
      </c>
      <c r="H68" s="135">
        <v>1090600.7484476275</v>
      </c>
      <c r="I68" s="140">
        <v>1046922.2384476271</v>
      </c>
      <c r="J68" s="174">
        <v>1329968.5284476271</v>
      </c>
      <c r="K68" s="174">
        <v>1075863.4284476275</v>
      </c>
      <c r="L68" s="174">
        <v>1110652.1384476272</v>
      </c>
      <c r="M68" s="72">
        <v>1289370.7084476273</v>
      </c>
      <c r="N68" s="45">
        <f t="shared" si="0"/>
        <v>14009617.741371527</v>
      </c>
    </row>
    <row r="69" spans="1:14" x14ac:dyDescent="0.2">
      <c r="A69" s="50"/>
      <c r="B69" s="99"/>
      <c r="C69" s="174"/>
      <c r="D69" s="45"/>
      <c r="E69" s="45"/>
      <c r="F69" s="115"/>
      <c r="G69" s="120"/>
      <c r="H69" s="135"/>
      <c r="I69" s="140"/>
      <c r="J69" s="174"/>
      <c r="K69" s="174"/>
      <c r="L69" s="174"/>
      <c r="M69" s="72"/>
      <c r="N69" s="45"/>
    </row>
    <row r="70" spans="1:14" x14ac:dyDescent="0.2">
      <c r="A70" s="50" t="s">
        <v>108</v>
      </c>
      <c r="B70" s="99">
        <v>26663.83</v>
      </c>
      <c r="C70" s="174">
        <v>26413.48</v>
      </c>
      <c r="D70" s="45">
        <v>31963</v>
      </c>
      <c r="E70" s="45">
        <v>26351.15</v>
      </c>
      <c r="F70" s="115">
        <v>26094.27</v>
      </c>
      <c r="G70" s="120">
        <v>32630.880000000001</v>
      </c>
      <c r="H70" s="135">
        <v>26255.73</v>
      </c>
      <c r="I70" s="140">
        <v>25204.19</v>
      </c>
      <c r="J70" s="174">
        <v>32018.41</v>
      </c>
      <c r="K70" s="174">
        <v>25900.94</v>
      </c>
      <c r="L70" s="174">
        <v>26738.46</v>
      </c>
      <c r="M70" s="72">
        <v>31041.03</v>
      </c>
      <c r="N70" s="45">
        <f t="shared" si="0"/>
        <v>337275.37</v>
      </c>
    </row>
    <row r="71" spans="1:14" x14ac:dyDescent="0.2">
      <c r="A71" s="50" t="s">
        <v>109</v>
      </c>
      <c r="B71" s="99">
        <v>1088.67</v>
      </c>
      <c r="C71" s="174">
        <v>1078.45</v>
      </c>
      <c r="D71" s="45">
        <v>1305.03</v>
      </c>
      <c r="E71" s="45">
        <v>1075.9100000000001</v>
      </c>
      <c r="F71" s="115">
        <v>1065.42</v>
      </c>
      <c r="G71" s="120">
        <v>1332.3</v>
      </c>
      <c r="H71" s="135">
        <v>1072.01</v>
      </c>
      <c r="I71" s="140">
        <v>1029.08</v>
      </c>
      <c r="J71" s="174">
        <v>1307.3</v>
      </c>
      <c r="K71" s="174">
        <v>1057.52</v>
      </c>
      <c r="L71" s="174">
        <v>1091.72</v>
      </c>
      <c r="M71" s="72">
        <v>1267.3900000000001</v>
      </c>
      <c r="N71" s="45">
        <f t="shared" si="0"/>
        <v>13770.799999999997</v>
      </c>
    </row>
    <row r="72" spans="1:14" x14ac:dyDescent="0.2">
      <c r="A72" s="50" t="s">
        <v>110</v>
      </c>
      <c r="B72" s="99">
        <v>35316.629999999997</v>
      </c>
      <c r="C72" s="174">
        <v>34985.040000000001</v>
      </c>
      <c r="D72" s="45">
        <v>42335.45</v>
      </c>
      <c r="E72" s="45">
        <v>34902.480000000003</v>
      </c>
      <c r="F72" s="115">
        <v>34562.239999999998</v>
      </c>
      <c r="G72" s="120">
        <v>43220.07</v>
      </c>
      <c r="H72" s="135">
        <v>34776.1</v>
      </c>
      <c r="I72" s="140">
        <v>33383.32</v>
      </c>
      <c r="J72" s="174">
        <v>42408.84</v>
      </c>
      <c r="K72" s="174">
        <v>34306.17</v>
      </c>
      <c r="L72" s="174">
        <v>35415.480000000003</v>
      </c>
      <c r="M72" s="72">
        <v>41114.300000000003</v>
      </c>
      <c r="N72" s="45">
        <f t="shared" si="0"/>
        <v>446726.12</v>
      </c>
    </row>
    <row r="73" spans="1:14" x14ac:dyDescent="0.2">
      <c r="A73" s="50"/>
      <c r="B73" s="99"/>
      <c r="C73" s="174"/>
      <c r="D73" s="45"/>
      <c r="E73" s="45"/>
      <c r="F73" s="115"/>
      <c r="G73" s="120"/>
      <c r="H73" s="135"/>
      <c r="I73" s="140"/>
      <c r="J73" s="174"/>
      <c r="K73" s="174"/>
      <c r="L73" s="174"/>
      <c r="M73" s="72"/>
      <c r="N73" s="45"/>
    </row>
    <row r="74" spans="1:14" x14ac:dyDescent="0.2">
      <c r="A74" s="49" t="s">
        <v>63</v>
      </c>
      <c r="B74" s="99"/>
      <c r="C74" s="174"/>
      <c r="D74" s="45"/>
      <c r="E74" s="45"/>
      <c r="F74" s="115"/>
      <c r="G74" s="120"/>
      <c r="H74" s="135"/>
      <c r="I74" s="140"/>
      <c r="J74" s="174"/>
      <c r="K74" s="174"/>
      <c r="L74" s="174"/>
      <c r="M74" s="72"/>
      <c r="N74" s="45"/>
    </row>
    <row r="75" spans="1:14" x14ac:dyDescent="0.2">
      <c r="A75" s="50" t="s">
        <v>64</v>
      </c>
      <c r="B75" s="99">
        <v>2414.34</v>
      </c>
      <c r="C75" s="174">
        <v>2391.67</v>
      </c>
      <c r="D75" s="45">
        <v>2894.17</v>
      </c>
      <c r="E75" s="45">
        <v>2386.0300000000002</v>
      </c>
      <c r="F75" s="115">
        <v>2362.77</v>
      </c>
      <c r="G75" s="120">
        <v>2954.64</v>
      </c>
      <c r="H75" s="135">
        <v>2377.39</v>
      </c>
      <c r="I75" s="140">
        <v>2282.17</v>
      </c>
      <c r="J75" s="174">
        <v>2899.18</v>
      </c>
      <c r="K75" s="174">
        <v>2345.2600000000002</v>
      </c>
      <c r="L75" s="174">
        <v>2421.1</v>
      </c>
      <c r="M75" s="72">
        <v>2810.69</v>
      </c>
      <c r="N75" s="45">
        <f t="shared" si="0"/>
        <v>30539.41</v>
      </c>
    </row>
    <row r="76" spans="1:14" x14ac:dyDescent="0.2">
      <c r="A76" s="50" t="s">
        <v>111</v>
      </c>
      <c r="B76" s="99">
        <v>1816.1</v>
      </c>
      <c r="C76" s="174">
        <v>1799.05</v>
      </c>
      <c r="D76" s="45">
        <v>2177.0300000000002</v>
      </c>
      <c r="E76" s="45">
        <v>1794.8</v>
      </c>
      <c r="F76" s="115">
        <v>1777.3</v>
      </c>
      <c r="G76" s="120">
        <v>2222.52</v>
      </c>
      <c r="H76" s="135">
        <v>1788.3</v>
      </c>
      <c r="I76" s="140">
        <v>1716.68</v>
      </c>
      <c r="J76" s="174">
        <v>2180.8000000000002</v>
      </c>
      <c r="K76" s="174">
        <v>1764.14</v>
      </c>
      <c r="L76" s="174">
        <v>1821.18</v>
      </c>
      <c r="M76" s="72">
        <v>2114.23</v>
      </c>
      <c r="N76" s="45">
        <f t="shared" si="0"/>
        <v>22972.13</v>
      </c>
    </row>
    <row r="77" spans="1:14" x14ac:dyDescent="0.2">
      <c r="A77" s="50" t="s">
        <v>112</v>
      </c>
      <c r="B77" s="99">
        <v>13304.03</v>
      </c>
      <c r="C77" s="174">
        <v>13179.12</v>
      </c>
      <c r="D77" s="45">
        <v>15948.07</v>
      </c>
      <c r="E77" s="45">
        <v>13148.02</v>
      </c>
      <c r="F77" s="115">
        <v>13019.85</v>
      </c>
      <c r="G77" s="120">
        <v>16281.32</v>
      </c>
      <c r="H77" s="135">
        <v>13100.41</v>
      </c>
      <c r="I77" s="140">
        <v>12575.74</v>
      </c>
      <c r="J77" s="174">
        <v>15975.72</v>
      </c>
      <c r="K77" s="174">
        <v>12923.39</v>
      </c>
      <c r="L77" s="174">
        <v>13341.27</v>
      </c>
      <c r="M77" s="72">
        <v>15488.06</v>
      </c>
      <c r="N77" s="45">
        <f t="shared" si="0"/>
        <v>168285</v>
      </c>
    </row>
    <row r="78" spans="1:14" x14ac:dyDescent="0.2">
      <c r="A78" s="50" t="s">
        <v>113</v>
      </c>
      <c r="B78" s="99">
        <v>168598.46</v>
      </c>
      <c r="C78" s="174">
        <v>167015.47</v>
      </c>
      <c r="D78" s="45">
        <v>202105.67</v>
      </c>
      <c r="E78" s="45">
        <v>166621.35</v>
      </c>
      <c r="F78" s="115">
        <v>164997.04999999999</v>
      </c>
      <c r="G78" s="120">
        <v>206328.76</v>
      </c>
      <c r="H78" s="135">
        <v>166017.99</v>
      </c>
      <c r="I78" s="140">
        <v>159368.98000000001</v>
      </c>
      <c r="J78" s="174">
        <v>202456.04</v>
      </c>
      <c r="K78" s="174">
        <v>163774.59</v>
      </c>
      <c r="L78" s="174">
        <v>169070.34</v>
      </c>
      <c r="M78" s="72">
        <v>196275.99</v>
      </c>
      <c r="N78" s="45">
        <f t="shared" si="0"/>
        <v>2132630.6900000004</v>
      </c>
    </row>
    <row r="79" spans="1:14" x14ac:dyDescent="0.2">
      <c r="A79" s="50" t="s">
        <v>114</v>
      </c>
      <c r="B79" s="99">
        <v>77885.86</v>
      </c>
      <c r="C79" s="174">
        <v>77154.58</v>
      </c>
      <c r="D79" s="45">
        <v>93364.87</v>
      </c>
      <c r="E79" s="45">
        <v>76972.509999999995</v>
      </c>
      <c r="F79" s="115">
        <v>76222.149999999994</v>
      </c>
      <c r="G79" s="120">
        <v>95315.77</v>
      </c>
      <c r="H79" s="135">
        <v>76693.789999999994</v>
      </c>
      <c r="I79" s="140">
        <v>73622.210000000006</v>
      </c>
      <c r="J79" s="174">
        <v>93526.73</v>
      </c>
      <c r="K79" s="174">
        <v>75657.42</v>
      </c>
      <c r="L79" s="174">
        <v>78103.850000000006</v>
      </c>
      <c r="M79" s="72">
        <v>90671.79</v>
      </c>
      <c r="N79" s="45">
        <f t="shared" ref="N79:N136" si="1">SUM(B79:M79)</f>
        <v>985191.53</v>
      </c>
    </row>
    <row r="80" spans="1:14" x14ac:dyDescent="0.2">
      <c r="A80" s="50" t="s">
        <v>115</v>
      </c>
      <c r="B80" s="99">
        <v>26696.639999999999</v>
      </c>
      <c r="C80" s="174">
        <v>26445.98</v>
      </c>
      <c r="D80" s="45">
        <v>32002.32</v>
      </c>
      <c r="E80" s="45">
        <v>26383.57</v>
      </c>
      <c r="F80" s="115">
        <v>26126.38</v>
      </c>
      <c r="G80" s="120">
        <v>32671.02</v>
      </c>
      <c r="H80" s="135">
        <v>26288.04</v>
      </c>
      <c r="I80" s="140">
        <v>25235.200000000001</v>
      </c>
      <c r="J80" s="174">
        <v>32057.8</v>
      </c>
      <c r="K80" s="174">
        <v>25932.799999999999</v>
      </c>
      <c r="L80" s="174">
        <v>26771.360000000001</v>
      </c>
      <c r="M80" s="72">
        <v>31079.22</v>
      </c>
      <c r="N80" s="45">
        <f t="shared" si="1"/>
        <v>337690.32999999996</v>
      </c>
    </row>
    <row r="81" spans="1:14" x14ac:dyDescent="0.2">
      <c r="A81" s="50" t="s">
        <v>116</v>
      </c>
      <c r="B81" s="99">
        <v>53393.7</v>
      </c>
      <c r="C81" s="174">
        <v>52892.38</v>
      </c>
      <c r="D81" s="45">
        <v>64005.15</v>
      </c>
      <c r="E81" s="45">
        <v>52767.57</v>
      </c>
      <c r="F81" s="115">
        <v>52253.17</v>
      </c>
      <c r="G81" s="120">
        <v>65342.57</v>
      </c>
      <c r="H81" s="135">
        <v>52576.49</v>
      </c>
      <c r="I81" s="140">
        <v>50470.81</v>
      </c>
      <c r="J81" s="174">
        <v>64116.11</v>
      </c>
      <c r="K81" s="174">
        <v>51866.03</v>
      </c>
      <c r="L81" s="174">
        <v>53543.15</v>
      </c>
      <c r="M81" s="72">
        <v>62158.94</v>
      </c>
      <c r="N81" s="45">
        <f t="shared" si="1"/>
        <v>675386.07000000007</v>
      </c>
    </row>
    <row r="82" spans="1:14" x14ac:dyDescent="0.2">
      <c r="A82" s="50" t="s">
        <v>117</v>
      </c>
      <c r="B82" s="99">
        <v>1720.22</v>
      </c>
      <c r="C82" s="174">
        <v>1704.07</v>
      </c>
      <c r="D82" s="45">
        <v>2062.09</v>
      </c>
      <c r="E82" s="45">
        <v>1700.05</v>
      </c>
      <c r="F82" s="115">
        <v>1683.47</v>
      </c>
      <c r="G82" s="120">
        <v>2105.1799999999998</v>
      </c>
      <c r="H82" s="135">
        <v>1693.89</v>
      </c>
      <c r="I82" s="140">
        <v>1626.05</v>
      </c>
      <c r="J82" s="174">
        <v>2065.67</v>
      </c>
      <c r="K82" s="174">
        <v>1671</v>
      </c>
      <c r="L82" s="174">
        <v>1725.03</v>
      </c>
      <c r="M82" s="72">
        <v>2002.61</v>
      </c>
      <c r="N82" s="45">
        <f t="shared" si="1"/>
        <v>21759.329999999998</v>
      </c>
    </row>
    <row r="83" spans="1:14" x14ac:dyDescent="0.2">
      <c r="A83" s="50" t="s">
        <v>118</v>
      </c>
      <c r="B83" s="99">
        <v>738.28</v>
      </c>
      <c r="C83" s="174">
        <v>731.34</v>
      </c>
      <c r="D83" s="45">
        <v>885</v>
      </c>
      <c r="E83" s="45">
        <v>729.62</v>
      </c>
      <c r="F83" s="115">
        <v>722.51</v>
      </c>
      <c r="G83" s="120">
        <v>903.49</v>
      </c>
      <c r="H83" s="135">
        <v>726.98</v>
      </c>
      <c r="I83" s="140">
        <v>697.86</v>
      </c>
      <c r="J83" s="174">
        <v>886.53</v>
      </c>
      <c r="K83" s="174">
        <v>717.15</v>
      </c>
      <c r="L83" s="174">
        <v>740.34</v>
      </c>
      <c r="M83" s="72">
        <v>859.47</v>
      </c>
      <c r="N83" s="45">
        <f t="shared" si="1"/>
        <v>9338.5699999999979</v>
      </c>
    </row>
    <row r="84" spans="1:14" x14ac:dyDescent="0.2">
      <c r="A84" s="50" t="s">
        <v>119</v>
      </c>
      <c r="B84" s="99">
        <v>5350.1</v>
      </c>
      <c r="C84" s="174">
        <v>5299.87</v>
      </c>
      <c r="D84" s="45">
        <v>6413.38</v>
      </c>
      <c r="E84" s="45">
        <v>5287.36</v>
      </c>
      <c r="F84" s="115">
        <v>5235.82</v>
      </c>
      <c r="G84" s="120">
        <v>6547.39</v>
      </c>
      <c r="H84" s="135">
        <v>5268.22</v>
      </c>
      <c r="I84" s="140">
        <v>5057.2299999999996</v>
      </c>
      <c r="J84" s="174">
        <v>6424.5</v>
      </c>
      <c r="K84" s="174">
        <v>5197.03</v>
      </c>
      <c r="L84" s="174">
        <v>5365.08</v>
      </c>
      <c r="M84" s="72">
        <v>6228.39</v>
      </c>
      <c r="N84" s="45">
        <f t="shared" si="1"/>
        <v>67674.37000000001</v>
      </c>
    </row>
    <row r="85" spans="1:14" x14ac:dyDescent="0.2">
      <c r="A85" s="50" t="s">
        <v>120</v>
      </c>
      <c r="B85" s="99">
        <v>2017.55</v>
      </c>
      <c r="C85" s="174">
        <v>1998.61</v>
      </c>
      <c r="D85" s="45">
        <v>2418.52</v>
      </c>
      <c r="E85" s="45">
        <v>1993.89</v>
      </c>
      <c r="F85" s="115">
        <v>1974.46</v>
      </c>
      <c r="G85" s="120">
        <v>2469.06</v>
      </c>
      <c r="H85" s="135">
        <v>1986.67</v>
      </c>
      <c r="I85" s="140">
        <v>1907.11</v>
      </c>
      <c r="J85" s="174">
        <v>2422.71</v>
      </c>
      <c r="K85" s="174">
        <v>1959.83</v>
      </c>
      <c r="L85" s="174">
        <v>2023.2</v>
      </c>
      <c r="M85" s="72">
        <v>2348.7600000000002</v>
      </c>
      <c r="N85" s="45">
        <f t="shared" si="1"/>
        <v>25520.369999999995</v>
      </c>
    </row>
    <row r="86" spans="1:14" x14ac:dyDescent="0.2">
      <c r="A86" s="50" t="s">
        <v>121</v>
      </c>
      <c r="B86" s="99">
        <v>39497.11</v>
      </c>
      <c r="C86" s="174">
        <v>39126.269999999997</v>
      </c>
      <c r="D86" s="45">
        <v>47346.75</v>
      </c>
      <c r="E86" s="45">
        <v>39033.94</v>
      </c>
      <c r="F86" s="115">
        <v>38653.42</v>
      </c>
      <c r="G86" s="120">
        <v>48336.09</v>
      </c>
      <c r="H86" s="135">
        <v>38892.589999999997</v>
      </c>
      <c r="I86" s="140">
        <v>37334.949999999997</v>
      </c>
      <c r="J86" s="174">
        <v>47428.83</v>
      </c>
      <c r="K86" s="174">
        <v>38367.03</v>
      </c>
      <c r="L86" s="174">
        <v>39607.660000000003</v>
      </c>
      <c r="M86" s="72">
        <v>45981.05</v>
      </c>
      <c r="N86" s="45">
        <f t="shared" si="1"/>
        <v>499605.69</v>
      </c>
    </row>
    <row r="87" spans="1:14" x14ac:dyDescent="0.2">
      <c r="A87" s="50" t="s">
        <v>65</v>
      </c>
      <c r="B87" s="99">
        <v>0</v>
      </c>
      <c r="C87" s="174">
        <v>0</v>
      </c>
      <c r="D87" s="45">
        <v>0</v>
      </c>
      <c r="E87" s="45">
        <v>0</v>
      </c>
      <c r="F87" s="115">
        <v>0</v>
      </c>
      <c r="G87" s="120">
        <v>0</v>
      </c>
      <c r="H87" s="135">
        <v>0</v>
      </c>
      <c r="I87" s="140">
        <v>0</v>
      </c>
      <c r="J87" s="174">
        <v>0</v>
      </c>
      <c r="K87" s="174">
        <v>0</v>
      </c>
      <c r="L87" s="174">
        <v>0</v>
      </c>
      <c r="M87" s="72">
        <v>0</v>
      </c>
      <c r="N87" s="45">
        <f t="shared" si="1"/>
        <v>0</v>
      </c>
    </row>
    <row r="88" spans="1:14" x14ac:dyDescent="0.2">
      <c r="A88" s="50" t="s">
        <v>122</v>
      </c>
      <c r="B88" s="99">
        <v>7562.9</v>
      </c>
      <c r="C88" s="174">
        <v>7491.89</v>
      </c>
      <c r="D88" s="45">
        <v>9065.9500000000007</v>
      </c>
      <c r="E88" s="45">
        <v>7474.21</v>
      </c>
      <c r="F88" s="115">
        <v>7401.35</v>
      </c>
      <c r="G88" s="120">
        <v>9255.39</v>
      </c>
      <c r="H88" s="135">
        <v>7447.15</v>
      </c>
      <c r="I88" s="140">
        <v>7148.89</v>
      </c>
      <c r="J88" s="174">
        <v>9081.67</v>
      </c>
      <c r="K88" s="174">
        <v>7346.52</v>
      </c>
      <c r="L88" s="174">
        <v>7584.07</v>
      </c>
      <c r="M88" s="72">
        <v>8804.4500000000007</v>
      </c>
      <c r="N88" s="45">
        <f t="shared" si="1"/>
        <v>95664.440000000017</v>
      </c>
    </row>
    <row r="89" spans="1:14" x14ac:dyDescent="0.2">
      <c r="A89" s="50" t="s">
        <v>123</v>
      </c>
      <c r="B89" s="99">
        <v>411753.14</v>
      </c>
      <c r="C89" s="174">
        <v>407887.14</v>
      </c>
      <c r="D89" s="45">
        <v>493584.83</v>
      </c>
      <c r="E89" s="45">
        <v>406924.62</v>
      </c>
      <c r="F89" s="115">
        <v>402957.74</v>
      </c>
      <c r="G89" s="120">
        <v>503898.52</v>
      </c>
      <c r="H89" s="135">
        <v>405451.1</v>
      </c>
      <c r="I89" s="140">
        <v>389212.81</v>
      </c>
      <c r="J89" s="174">
        <v>494440.51</v>
      </c>
      <c r="K89" s="174">
        <v>399972.23</v>
      </c>
      <c r="L89" s="174">
        <v>412905.57</v>
      </c>
      <c r="M89" s="72">
        <v>479347.52</v>
      </c>
      <c r="N89" s="45">
        <f t="shared" si="1"/>
        <v>5208335.7300000004</v>
      </c>
    </row>
    <row r="90" spans="1:14" x14ac:dyDescent="0.2">
      <c r="A90" s="50" t="s">
        <v>124</v>
      </c>
      <c r="B90" s="99">
        <v>6633.87</v>
      </c>
      <c r="C90" s="174">
        <v>6571.59</v>
      </c>
      <c r="D90" s="45">
        <v>7952.29</v>
      </c>
      <c r="E90" s="45">
        <v>6556.08</v>
      </c>
      <c r="F90" s="115">
        <v>6492.17</v>
      </c>
      <c r="G90" s="120">
        <v>8118.45</v>
      </c>
      <c r="H90" s="135">
        <v>6532.34</v>
      </c>
      <c r="I90" s="140">
        <v>6270.72</v>
      </c>
      <c r="J90" s="174">
        <v>7966.07</v>
      </c>
      <c r="K90" s="174">
        <v>6444.07</v>
      </c>
      <c r="L90" s="174">
        <v>6652.44</v>
      </c>
      <c r="M90" s="72">
        <v>7722.9</v>
      </c>
      <c r="N90" s="45">
        <f t="shared" si="1"/>
        <v>83912.989999999991</v>
      </c>
    </row>
    <row r="91" spans="1:14" x14ac:dyDescent="0.2">
      <c r="A91" s="50" t="s">
        <v>125</v>
      </c>
      <c r="B91" s="99">
        <v>2821.24</v>
      </c>
      <c r="C91" s="174">
        <v>2794.75</v>
      </c>
      <c r="D91" s="45">
        <v>3381.93</v>
      </c>
      <c r="E91" s="45">
        <v>2788.16</v>
      </c>
      <c r="F91" s="115">
        <v>2760.98</v>
      </c>
      <c r="G91" s="120">
        <v>3452.6</v>
      </c>
      <c r="H91" s="135">
        <v>2778.06</v>
      </c>
      <c r="I91" s="140">
        <v>2666.8</v>
      </c>
      <c r="J91" s="174">
        <v>3387.8</v>
      </c>
      <c r="K91" s="174">
        <v>2740.52</v>
      </c>
      <c r="L91" s="174">
        <v>2829.14</v>
      </c>
      <c r="M91" s="72">
        <v>3284.38</v>
      </c>
      <c r="N91" s="45">
        <f t="shared" si="1"/>
        <v>35686.36</v>
      </c>
    </row>
    <row r="92" spans="1:14" x14ac:dyDescent="0.2">
      <c r="A92" s="50" t="s">
        <v>126</v>
      </c>
      <c r="B92" s="99">
        <v>8813.5400000000009</v>
      </c>
      <c r="C92" s="174">
        <v>8730.7900000000009</v>
      </c>
      <c r="D92" s="45">
        <v>10565.14</v>
      </c>
      <c r="E92" s="45">
        <v>8710.18</v>
      </c>
      <c r="F92" s="115">
        <v>8625.27</v>
      </c>
      <c r="G92" s="120">
        <v>10785.9</v>
      </c>
      <c r="H92" s="135">
        <v>8678.64</v>
      </c>
      <c r="I92" s="140">
        <v>8331.07</v>
      </c>
      <c r="J92" s="174">
        <v>10583.45</v>
      </c>
      <c r="K92" s="174">
        <v>8561.3700000000008</v>
      </c>
      <c r="L92" s="174">
        <v>8838.2099999999991</v>
      </c>
      <c r="M92" s="72">
        <v>10260.39</v>
      </c>
      <c r="N92" s="45">
        <f t="shared" si="1"/>
        <v>111483.95</v>
      </c>
    </row>
    <row r="93" spans="1:14" x14ac:dyDescent="0.2">
      <c r="A93" s="50" t="s">
        <v>127</v>
      </c>
      <c r="B93" s="99">
        <v>322.92</v>
      </c>
      <c r="C93" s="174">
        <v>319.89</v>
      </c>
      <c r="D93" s="45">
        <v>387.1</v>
      </c>
      <c r="E93" s="45">
        <v>319.14</v>
      </c>
      <c r="F93" s="115">
        <v>316.02999999999997</v>
      </c>
      <c r="G93" s="120">
        <v>395.19</v>
      </c>
      <c r="H93" s="135">
        <v>317.98</v>
      </c>
      <c r="I93" s="140">
        <v>305.25</v>
      </c>
      <c r="J93" s="174">
        <v>387.77</v>
      </c>
      <c r="K93" s="174">
        <v>313.68</v>
      </c>
      <c r="L93" s="174">
        <v>323.83</v>
      </c>
      <c r="M93" s="72">
        <v>375.94</v>
      </c>
      <c r="N93" s="45">
        <f t="shared" si="1"/>
        <v>4084.7199999999993</v>
      </c>
    </row>
    <row r="94" spans="1:14" x14ac:dyDescent="0.2">
      <c r="A94" s="51" t="s">
        <v>128</v>
      </c>
      <c r="B94" s="100">
        <v>2061763.5284476269</v>
      </c>
      <c r="C94" s="67">
        <v>2042966.8784476272</v>
      </c>
      <c r="D94" s="52">
        <v>2459632.7384476275</v>
      </c>
      <c r="E94" s="52">
        <v>2038287.0384476276</v>
      </c>
      <c r="F94" s="116">
        <v>2018999.9384476277</v>
      </c>
      <c r="G94" s="121">
        <v>2509778.2984476271</v>
      </c>
      <c r="H94" s="136">
        <v>2031122.7184476275</v>
      </c>
      <c r="I94" s="141">
        <v>1952171.4584476273</v>
      </c>
      <c r="J94" s="67">
        <v>2463793.0684476271</v>
      </c>
      <c r="K94" s="67">
        <v>2004484.2184476275</v>
      </c>
      <c r="L94" s="67">
        <v>2067366.7184476275</v>
      </c>
      <c r="M94" s="67">
        <v>2390410.3084476269</v>
      </c>
      <c r="N94" s="52">
        <f t="shared" si="1"/>
        <v>26040776.911371525</v>
      </c>
    </row>
    <row r="95" spans="1:14" x14ac:dyDescent="0.2">
      <c r="A95" s="53"/>
      <c r="B95" s="99"/>
      <c r="C95" s="174"/>
      <c r="D95" s="45"/>
      <c r="E95" s="45">
        <v>0</v>
      </c>
      <c r="F95" s="115">
        <v>0</v>
      </c>
      <c r="G95" s="120">
        <v>0</v>
      </c>
      <c r="H95" s="135"/>
      <c r="I95" s="140">
        <v>0</v>
      </c>
      <c r="J95" s="174">
        <v>0</v>
      </c>
      <c r="K95" s="174">
        <v>0</v>
      </c>
      <c r="L95" s="174">
        <v>0</v>
      </c>
      <c r="M95" s="72">
        <v>0</v>
      </c>
      <c r="N95" s="45"/>
    </row>
    <row r="96" spans="1:14" x14ac:dyDescent="0.2">
      <c r="A96" s="49" t="s">
        <v>129</v>
      </c>
      <c r="B96" s="99"/>
      <c r="C96" s="174"/>
      <c r="D96" s="45"/>
      <c r="E96" s="45">
        <v>0</v>
      </c>
      <c r="F96" s="115">
        <v>0</v>
      </c>
      <c r="G96" s="120">
        <v>0</v>
      </c>
      <c r="H96" s="135"/>
      <c r="I96" s="140">
        <v>0</v>
      </c>
      <c r="J96" s="174">
        <v>0</v>
      </c>
      <c r="K96" s="174">
        <v>0</v>
      </c>
      <c r="L96" s="174">
        <v>0</v>
      </c>
      <c r="M96" s="72">
        <v>0</v>
      </c>
      <c r="N96" s="45"/>
    </row>
    <row r="97" spans="1:14" x14ac:dyDescent="0.2">
      <c r="A97" s="49" t="s">
        <v>130</v>
      </c>
      <c r="B97" s="99"/>
      <c r="C97" s="174"/>
      <c r="D97" s="45"/>
      <c r="E97" s="45">
        <v>0</v>
      </c>
      <c r="F97" s="115">
        <v>0</v>
      </c>
      <c r="G97" s="120">
        <v>0</v>
      </c>
      <c r="H97" s="135"/>
      <c r="I97" s="140">
        <v>0</v>
      </c>
      <c r="J97" s="174">
        <v>0</v>
      </c>
      <c r="K97" s="174">
        <v>0</v>
      </c>
      <c r="L97" s="174">
        <v>0</v>
      </c>
      <c r="M97" s="72">
        <v>0</v>
      </c>
      <c r="N97" s="45"/>
    </row>
    <row r="98" spans="1:14" x14ac:dyDescent="0.2">
      <c r="A98" s="50" t="s">
        <v>131</v>
      </c>
      <c r="B98" s="99">
        <v>32616.36</v>
      </c>
      <c r="C98" s="174">
        <v>32616.36</v>
      </c>
      <c r="D98" s="45">
        <v>32616.36</v>
      </c>
      <c r="E98" s="45">
        <v>32616.36</v>
      </c>
      <c r="F98" s="115">
        <v>32616.36</v>
      </c>
      <c r="G98" s="120">
        <v>32616.36</v>
      </c>
      <c r="H98" s="135">
        <v>32616.36</v>
      </c>
      <c r="I98" s="174">
        <v>32616.36</v>
      </c>
      <c r="J98" s="174">
        <v>32616.36</v>
      </c>
      <c r="K98" s="174">
        <v>32616.36</v>
      </c>
      <c r="L98" s="174">
        <v>32616.36</v>
      </c>
      <c r="M98" s="72">
        <v>32616.36</v>
      </c>
      <c r="N98" s="45">
        <f t="shared" si="1"/>
        <v>391396.31999999989</v>
      </c>
    </row>
    <row r="99" spans="1:14" x14ac:dyDescent="0.2">
      <c r="A99" s="50" t="s">
        <v>132</v>
      </c>
      <c r="B99" s="99">
        <v>13620.96</v>
      </c>
      <c r="C99" s="174">
        <v>13620.96</v>
      </c>
      <c r="D99" s="45">
        <v>13620.96</v>
      </c>
      <c r="E99" s="45">
        <v>13620.96</v>
      </c>
      <c r="F99" s="115">
        <v>13620.96</v>
      </c>
      <c r="G99" s="120">
        <v>13620.96</v>
      </c>
      <c r="H99" s="135">
        <v>13620.96</v>
      </c>
      <c r="I99" s="174">
        <v>13620.96</v>
      </c>
      <c r="J99" s="174">
        <v>13620.96</v>
      </c>
      <c r="K99" s="174">
        <v>13620.96</v>
      </c>
      <c r="L99" s="174">
        <v>13620.96</v>
      </c>
      <c r="M99" s="72">
        <v>13620.96</v>
      </c>
      <c r="N99" s="45">
        <f t="shared" si="1"/>
        <v>163451.51999999993</v>
      </c>
    </row>
    <row r="100" spans="1:14" x14ac:dyDescent="0.2">
      <c r="A100" s="50"/>
      <c r="B100" s="99"/>
      <c r="C100" s="174"/>
      <c r="D100" s="45"/>
      <c r="E100" s="45">
        <v>0</v>
      </c>
      <c r="F100" s="115">
        <v>0</v>
      </c>
      <c r="G100" s="120">
        <v>0</v>
      </c>
      <c r="H100" s="135"/>
      <c r="I100" s="174">
        <v>0</v>
      </c>
      <c r="J100" s="174">
        <v>0</v>
      </c>
      <c r="K100" s="174">
        <v>0</v>
      </c>
      <c r="L100" s="174">
        <v>0</v>
      </c>
      <c r="M100" s="72">
        <v>0</v>
      </c>
      <c r="N100" s="45"/>
    </row>
    <row r="101" spans="1:14" x14ac:dyDescent="0.2">
      <c r="A101" s="49" t="s">
        <v>68</v>
      </c>
      <c r="B101" s="99"/>
      <c r="C101" s="174"/>
      <c r="D101" s="45"/>
      <c r="E101" s="45">
        <v>0</v>
      </c>
      <c r="F101" s="115">
        <v>0</v>
      </c>
      <c r="G101" s="120">
        <v>0</v>
      </c>
      <c r="H101" s="135"/>
      <c r="I101" s="174">
        <v>0</v>
      </c>
      <c r="J101" s="174">
        <v>0</v>
      </c>
      <c r="K101" s="174">
        <v>0</v>
      </c>
      <c r="L101" s="174">
        <v>0</v>
      </c>
      <c r="M101" s="72">
        <v>0</v>
      </c>
      <c r="N101" s="45"/>
    </row>
    <row r="102" spans="1:14" x14ac:dyDescent="0.2">
      <c r="A102" s="50" t="s">
        <v>133</v>
      </c>
      <c r="B102" s="99">
        <v>1619837.6600000001</v>
      </c>
      <c r="C102" s="174">
        <v>1570245.51</v>
      </c>
      <c r="D102" s="45">
        <v>1637254.0900000003</v>
      </c>
      <c r="E102" s="45">
        <v>1512508.28</v>
      </c>
      <c r="F102" s="115">
        <v>1554453.2900000007</v>
      </c>
      <c r="G102" s="120">
        <v>1652494.1999999997</v>
      </c>
      <c r="H102" s="135">
        <v>1381576.2500000002</v>
      </c>
      <c r="I102" s="174">
        <v>1358039.2800000003</v>
      </c>
      <c r="J102" s="174">
        <v>1752593.73</v>
      </c>
      <c r="K102" s="174">
        <v>1584118.07</v>
      </c>
      <c r="L102" s="174">
        <v>1706900.4399999995</v>
      </c>
      <c r="M102" s="72">
        <v>1796347.8099999994</v>
      </c>
      <c r="N102" s="45">
        <f t="shared" si="1"/>
        <v>19126368.610000003</v>
      </c>
    </row>
    <row r="103" spans="1:14" x14ac:dyDescent="0.2">
      <c r="A103" s="50"/>
      <c r="B103" s="99"/>
      <c r="C103" s="174"/>
      <c r="D103" s="45"/>
      <c r="E103" s="45">
        <v>0</v>
      </c>
      <c r="F103" s="115">
        <v>0</v>
      </c>
      <c r="G103" s="120">
        <v>0</v>
      </c>
      <c r="H103" s="135"/>
      <c r="I103" s="174">
        <v>0</v>
      </c>
      <c r="J103" s="174">
        <v>0</v>
      </c>
      <c r="K103" s="174">
        <v>0</v>
      </c>
      <c r="L103" s="174">
        <v>0</v>
      </c>
      <c r="M103" s="72">
        <v>0</v>
      </c>
      <c r="N103" s="45"/>
    </row>
    <row r="104" spans="1:14" x14ac:dyDescent="0.2">
      <c r="A104" s="50" t="s">
        <v>134</v>
      </c>
      <c r="B104" s="99">
        <v>200840.17</v>
      </c>
      <c r="C104" s="174">
        <v>194756.67</v>
      </c>
      <c r="D104" s="45">
        <v>202976.66</v>
      </c>
      <c r="E104" s="45">
        <v>187650.78</v>
      </c>
      <c r="F104" s="115">
        <v>192842.65</v>
      </c>
      <c r="G104" s="120">
        <v>204846.18</v>
      </c>
      <c r="H104" s="135">
        <v>171406.58</v>
      </c>
      <c r="I104" s="174">
        <v>168486.44</v>
      </c>
      <c r="J104" s="174">
        <v>217437.22</v>
      </c>
      <c r="K104" s="174">
        <v>196535.12</v>
      </c>
      <c r="L104" s="174">
        <v>211755.29</v>
      </c>
      <c r="M104" s="72">
        <v>222492.79999999999</v>
      </c>
      <c r="N104" s="45">
        <f t="shared" si="1"/>
        <v>2372026.56</v>
      </c>
    </row>
    <row r="105" spans="1:14" x14ac:dyDescent="0.2">
      <c r="A105" s="50" t="s">
        <v>135</v>
      </c>
      <c r="B105" s="99">
        <v>1451066.45</v>
      </c>
      <c r="C105" s="174">
        <v>1405884.95</v>
      </c>
      <c r="D105" s="45">
        <v>1466933.89</v>
      </c>
      <c r="E105" s="45">
        <v>1353551.63</v>
      </c>
      <c r="F105" s="115">
        <v>1391228.4</v>
      </c>
      <c r="G105" s="120">
        <v>1480818.57</v>
      </c>
      <c r="H105" s="135">
        <v>1236379.8700000001</v>
      </c>
      <c r="I105" s="174">
        <v>1215316.51</v>
      </c>
      <c r="J105" s="174">
        <v>1568405.38</v>
      </c>
      <c r="K105" s="174">
        <v>1417635.6</v>
      </c>
      <c r="L105" s="174">
        <v>1527664.05</v>
      </c>
      <c r="M105" s="72">
        <v>1611878.09</v>
      </c>
      <c r="N105" s="45">
        <f t="shared" si="1"/>
        <v>17126763.390000004</v>
      </c>
    </row>
    <row r="106" spans="1:14" x14ac:dyDescent="0.2">
      <c r="A106" s="50" t="s">
        <v>136</v>
      </c>
      <c r="B106" s="99">
        <v>128045.39</v>
      </c>
      <c r="C106" s="174">
        <v>124146.26</v>
      </c>
      <c r="D106" s="45">
        <v>129414.74</v>
      </c>
      <c r="E106" s="45">
        <v>119599.24</v>
      </c>
      <c r="F106" s="115">
        <v>122912.08</v>
      </c>
      <c r="G106" s="120">
        <v>130612.98</v>
      </c>
      <c r="H106" s="135">
        <v>109245.99</v>
      </c>
      <c r="I106" s="174">
        <v>107384.84</v>
      </c>
      <c r="J106" s="174">
        <v>138583.62</v>
      </c>
      <c r="K106" s="174">
        <v>125261.67</v>
      </c>
      <c r="L106" s="174">
        <v>134966.32999999999</v>
      </c>
      <c r="M106" s="72">
        <v>141923.35</v>
      </c>
      <c r="N106" s="45">
        <f t="shared" si="1"/>
        <v>1512096.49</v>
      </c>
    </row>
    <row r="107" spans="1:14" x14ac:dyDescent="0.2">
      <c r="A107" s="50" t="s">
        <v>137</v>
      </c>
      <c r="B107" s="99">
        <v>287844.34999999998</v>
      </c>
      <c r="C107" s="174">
        <v>279181.38</v>
      </c>
      <c r="D107" s="45">
        <v>290886.71999999997</v>
      </c>
      <c r="E107" s="45">
        <v>269042.44</v>
      </c>
      <c r="F107" s="115">
        <v>276475.88</v>
      </c>
      <c r="G107" s="120">
        <v>293548.93</v>
      </c>
      <c r="H107" s="135">
        <v>245752.47</v>
      </c>
      <c r="I107" s="174">
        <v>241565.75</v>
      </c>
      <c r="J107" s="174">
        <v>311748.44</v>
      </c>
      <c r="K107" s="174">
        <v>281780.26</v>
      </c>
      <c r="L107" s="174">
        <v>303590.96000000002</v>
      </c>
      <c r="M107" s="72">
        <v>318677.90000000002</v>
      </c>
      <c r="N107" s="45">
        <f t="shared" si="1"/>
        <v>3400095.48</v>
      </c>
    </row>
    <row r="108" spans="1:14" x14ac:dyDescent="0.2">
      <c r="A108" s="50"/>
      <c r="B108" s="99"/>
      <c r="C108" s="174"/>
      <c r="D108" s="45"/>
      <c r="E108" s="45">
        <v>0</v>
      </c>
      <c r="F108" s="115">
        <v>0</v>
      </c>
      <c r="G108" s="120">
        <v>0</v>
      </c>
      <c r="H108" s="135"/>
      <c r="I108" s="174">
        <v>0</v>
      </c>
      <c r="J108" s="174">
        <v>0</v>
      </c>
      <c r="K108" s="174">
        <v>0</v>
      </c>
      <c r="L108" s="174">
        <v>0</v>
      </c>
      <c r="M108" s="72">
        <v>0</v>
      </c>
      <c r="N108" s="45"/>
    </row>
    <row r="109" spans="1:14" x14ac:dyDescent="0.2">
      <c r="A109" s="50" t="s">
        <v>138</v>
      </c>
      <c r="B109" s="99">
        <v>150336.01</v>
      </c>
      <c r="C109" s="174">
        <v>145821.01999999999</v>
      </c>
      <c r="D109" s="45">
        <v>151921.65</v>
      </c>
      <c r="E109" s="45">
        <v>140533.32999999999</v>
      </c>
      <c r="F109" s="115">
        <v>144414.39999999999</v>
      </c>
      <c r="G109" s="120">
        <v>153309.15</v>
      </c>
      <c r="H109" s="135">
        <v>128367.9</v>
      </c>
      <c r="I109" s="174">
        <v>126180.99</v>
      </c>
      <c r="J109" s="174">
        <v>162840.66</v>
      </c>
      <c r="K109" s="174">
        <v>147186.89000000001</v>
      </c>
      <c r="L109" s="174">
        <v>158577.74</v>
      </c>
      <c r="M109" s="72">
        <v>166405.94</v>
      </c>
      <c r="N109" s="45">
        <f t="shared" si="1"/>
        <v>1775895.68</v>
      </c>
    </row>
    <row r="110" spans="1:14" x14ac:dyDescent="0.2">
      <c r="A110" s="50" t="s">
        <v>139</v>
      </c>
      <c r="B110" s="99">
        <v>973.08</v>
      </c>
      <c r="C110" s="174">
        <v>942.27</v>
      </c>
      <c r="D110" s="45">
        <v>983.91</v>
      </c>
      <c r="E110" s="45">
        <v>906.75</v>
      </c>
      <c r="F110" s="115">
        <v>932.09</v>
      </c>
      <c r="G110" s="120">
        <v>993.38</v>
      </c>
      <c r="H110" s="135">
        <v>828.26</v>
      </c>
      <c r="I110" s="174">
        <v>814.15</v>
      </c>
      <c r="J110" s="174">
        <v>1050.69</v>
      </c>
      <c r="K110" s="174">
        <v>949.68</v>
      </c>
      <c r="L110" s="174">
        <v>1023.5</v>
      </c>
      <c r="M110" s="72">
        <v>1082.77</v>
      </c>
      <c r="N110" s="45">
        <f t="shared" si="1"/>
        <v>11480.53</v>
      </c>
    </row>
    <row r="111" spans="1:14" x14ac:dyDescent="0.2">
      <c r="A111" s="50" t="s">
        <v>140</v>
      </c>
      <c r="B111" s="99">
        <v>771.8</v>
      </c>
      <c r="C111" s="174">
        <v>749.62</v>
      </c>
      <c r="D111" s="45">
        <v>779.59</v>
      </c>
      <c r="E111" s="45">
        <v>723.28</v>
      </c>
      <c r="F111" s="115">
        <v>743.07</v>
      </c>
      <c r="G111" s="120">
        <v>786.4</v>
      </c>
      <c r="H111" s="135">
        <v>660.67</v>
      </c>
      <c r="I111" s="174">
        <v>649.41</v>
      </c>
      <c r="J111" s="174">
        <v>838.09</v>
      </c>
      <c r="K111" s="174">
        <v>757.52</v>
      </c>
      <c r="L111" s="174">
        <v>815.95</v>
      </c>
      <c r="M111" s="72">
        <v>850.74</v>
      </c>
      <c r="N111" s="45">
        <f t="shared" si="1"/>
        <v>9126.1400000000012</v>
      </c>
    </row>
    <row r="112" spans="1:14" x14ac:dyDescent="0.2">
      <c r="A112" s="50"/>
      <c r="B112" s="99"/>
      <c r="C112" s="174"/>
      <c r="D112" s="45"/>
      <c r="E112" s="45">
        <v>0</v>
      </c>
      <c r="F112" s="115">
        <v>0</v>
      </c>
      <c r="G112" s="120">
        <v>0</v>
      </c>
      <c r="H112" s="135"/>
      <c r="I112" s="174">
        <v>0</v>
      </c>
      <c r="J112" s="174">
        <v>0</v>
      </c>
      <c r="K112" s="174">
        <v>0</v>
      </c>
      <c r="L112" s="174">
        <v>0</v>
      </c>
      <c r="M112" s="72">
        <v>0</v>
      </c>
      <c r="N112" s="45"/>
    </row>
    <row r="113" spans="1:14" x14ac:dyDescent="0.2">
      <c r="A113" s="51" t="s">
        <v>141</v>
      </c>
      <c r="B113" s="100">
        <v>3885952.2300000004</v>
      </c>
      <c r="C113" s="67">
        <v>3767965</v>
      </c>
      <c r="D113" s="52">
        <v>3927388.57</v>
      </c>
      <c r="E113" s="52">
        <v>3630753.05</v>
      </c>
      <c r="F113" s="116">
        <v>3730239.18</v>
      </c>
      <c r="G113" s="121">
        <v>3963647.1099999994</v>
      </c>
      <c r="H113" s="136">
        <v>3320455.3100000005</v>
      </c>
      <c r="I113" s="67">
        <v>3264674.6900000004</v>
      </c>
      <c r="J113" s="67">
        <v>4199735.1500000004</v>
      </c>
      <c r="K113" s="67">
        <v>3800462.1300000004</v>
      </c>
      <c r="L113" s="67">
        <v>4091531.58</v>
      </c>
      <c r="M113" s="67">
        <v>4305896.72</v>
      </c>
      <c r="N113" s="52">
        <f>SUM(B113:M113)</f>
        <v>45888700.720000006</v>
      </c>
    </row>
    <row r="114" spans="1:14" x14ac:dyDescent="0.2">
      <c r="A114" s="53"/>
      <c r="B114" s="99"/>
      <c r="C114" s="174"/>
      <c r="D114" s="45"/>
      <c r="E114" s="45">
        <v>0</v>
      </c>
      <c r="F114" s="115">
        <v>0</v>
      </c>
      <c r="G114" s="120">
        <v>0</v>
      </c>
      <c r="H114" s="135"/>
      <c r="I114" s="140">
        <v>0</v>
      </c>
      <c r="J114" s="174">
        <v>0</v>
      </c>
      <c r="K114" s="174">
        <v>0</v>
      </c>
      <c r="L114" s="174">
        <v>0</v>
      </c>
      <c r="M114" s="72">
        <v>0</v>
      </c>
      <c r="N114" s="45"/>
    </row>
    <row r="115" spans="1:14" x14ac:dyDescent="0.2">
      <c r="A115" s="49" t="s">
        <v>142</v>
      </c>
      <c r="B115" s="99"/>
      <c r="C115" s="174"/>
      <c r="D115" s="45"/>
      <c r="E115" s="45">
        <v>0</v>
      </c>
      <c r="F115" s="115">
        <v>0</v>
      </c>
      <c r="G115" s="120">
        <v>0</v>
      </c>
      <c r="H115" s="135"/>
      <c r="I115" s="140">
        <v>0</v>
      </c>
      <c r="J115" s="174">
        <v>0</v>
      </c>
      <c r="K115" s="174">
        <v>0</v>
      </c>
      <c r="L115" s="174">
        <v>0</v>
      </c>
      <c r="M115" s="72">
        <v>0</v>
      </c>
      <c r="N115" s="45"/>
    </row>
    <row r="116" spans="1:14" x14ac:dyDescent="0.2">
      <c r="A116" s="49" t="s">
        <v>68</v>
      </c>
      <c r="B116" s="99"/>
      <c r="C116" s="174"/>
      <c r="D116" s="45"/>
      <c r="E116" s="45">
        <v>0</v>
      </c>
      <c r="F116" s="115">
        <v>0</v>
      </c>
      <c r="G116" s="120">
        <v>0</v>
      </c>
      <c r="H116" s="135"/>
      <c r="I116" s="140">
        <v>0</v>
      </c>
      <c r="J116" s="174">
        <v>0</v>
      </c>
      <c r="K116" s="174">
        <v>0</v>
      </c>
      <c r="L116" s="174">
        <v>0</v>
      </c>
      <c r="M116" s="72">
        <v>0</v>
      </c>
      <c r="N116" s="45"/>
    </row>
    <row r="117" spans="1:14" x14ac:dyDescent="0.2">
      <c r="A117" s="50" t="s">
        <v>143</v>
      </c>
      <c r="B117" s="99">
        <v>119333.82838045356</v>
      </c>
      <c r="C117" s="174">
        <v>119492.84838045356</v>
      </c>
      <c r="D117" s="45">
        <v>109756.71838045359</v>
      </c>
      <c r="E117" s="45">
        <v>119469.20838045361</v>
      </c>
      <c r="F117" s="115">
        <v>125314.62838045358</v>
      </c>
      <c r="G117" s="120">
        <v>118281.46838045359</v>
      </c>
      <c r="H117" s="135">
        <v>127764.93838045359</v>
      </c>
      <c r="I117" s="174">
        <v>125434.51838045358</v>
      </c>
      <c r="J117" s="174">
        <v>126952.27838045354</v>
      </c>
      <c r="K117" s="174">
        <v>108106.71838045356</v>
      </c>
      <c r="L117" s="174">
        <v>135739.32838045357</v>
      </c>
      <c r="M117" s="72">
        <v>119024.41838045359</v>
      </c>
      <c r="N117" s="45">
        <f>SUM(B117:M117)</f>
        <v>1454670.9005654429</v>
      </c>
    </row>
    <row r="118" spans="1:14" x14ac:dyDescent="0.2">
      <c r="A118" s="50"/>
      <c r="B118" s="99"/>
      <c r="C118" s="174"/>
      <c r="D118" s="45"/>
      <c r="E118" s="45">
        <v>0</v>
      </c>
      <c r="F118" s="115">
        <v>0</v>
      </c>
      <c r="G118" s="120">
        <v>0</v>
      </c>
      <c r="H118" s="135"/>
      <c r="I118" s="174">
        <v>0</v>
      </c>
      <c r="J118" s="174">
        <v>0</v>
      </c>
      <c r="K118" s="174">
        <v>0</v>
      </c>
      <c r="L118" s="174">
        <v>0</v>
      </c>
      <c r="M118" s="72">
        <v>0</v>
      </c>
      <c r="N118" s="45"/>
    </row>
    <row r="119" spans="1:14" x14ac:dyDescent="0.2">
      <c r="A119" s="50" t="s">
        <v>144</v>
      </c>
      <c r="B119" s="99">
        <v>2576.27</v>
      </c>
      <c r="C119" s="174">
        <v>2579.71</v>
      </c>
      <c r="D119" s="45">
        <v>2369.52</v>
      </c>
      <c r="E119" s="45">
        <v>2579.1999999999998</v>
      </c>
      <c r="F119" s="115">
        <v>2705.39</v>
      </c>
      <c r="G119" s="120">
        <v>2553.56</v>
      </c>
      <c r="H119" s="135">
        <v>2758.29</v>
      </c>
      <c r="I119" s="174">
        <v>2711.02</v>
      </c>
      <c r="J119" s="174">
        <v>2745.05</v>
      </c>
      <c r="K119" s="174">
        <v>2333.89</v>
      </c>
      <c r="L119" s="174">
        <v>2932.84</v>
      </c>
      <c r="M119" s="72">
        <v>2569.59</v>
      </c>
      <c r="N119" s="45">
        <f t="shared" si="1"/>
        <v>31414.329999999998</v>
      </c>
    </row>
    <row r="120" spans="1:14" x14ac:dyDescent="0.2">
      <c r="A120" s="50" t="s">
        <v>145</v>
      </c>
      <c r="B120" s="99">
        <v>1923.52</v>
      </c>
      <c r="C120" s="174">
        <v>1926.08</v>
      </c>
      <c r="D120" s="45">
        <v>1769.14</v>
      </c>
      <c r="E120" s="45">
        <v>1925.7</v>
      </c>
      <c r="F120" s="115">
        <v>2019.92</v>
      </c>
      <c r="G120" s="120">
        <v>1906.55</v>
      </c>
      <c r="H120" s="135">
        <v>2059.42</v>
      </c>
      <c r="I120" s="174">
        <v>2034.32</v>
      </c>
      <c r="J120" s="174">
        <v>2063.98</v>
      </c>
      <c r="K120" s="174">
        <v>1742.55</v>
      </c>
      <c r="L120" s="174">
        <v>2197.7600000000002</v>
      </c>
      <c r="M120" s="72">
        <v>1918.53</v>
      </c>
      <c r="N120" s="45">
        <f t="shared" si="1"/>
        <v>23487.47</v>
      </c>
    </row>
    <row r="121" spans="1:14" x14ac:dyDescent="0.2">
      <c r="A121" s="50"/>
      <c r="B121" s="99"/>
      <c r="C121" s="174"/>
      <c r="D121" s="45"/>
      <c r="E121" s="45"/>
      <c r="F121" s="115"/>
      <c r="G121" s="120"/>
      <c r="H121" s="135"/>
      <c r="I121" s="174"/>
      <c r="J121" s="174"/>
      <c r="K121" s="174"/>
      <c r="L121" s="174"/>
      <c r="M121" s="72"/>
      <c r="N121" s="45"/>
    </row>
    <row r="122" spans="1:14" x14ac:dyDescent="0.2">
      <c r="A122" s="51" t="s">
        <v>146</v>
      </c>
      <c r="B122" s="100">
        <v>123833.61838045357</v>
      </c>
      <c r="C122" s="67">
        <v>123998.63838045357</v>
      </c>
      <c r="D122" s="52">
        <v>113895.37838045359</v>
      </c>
      <c r="E122" s="52">
        <v>123974.1083804536</v>
      </c>
      <c r="F122" s="116">
        <v>130039.93838045358</v>
      </c>
      <c r="G122" s="121">
        <v>122741.57838045359</v>
      </c>
      <c r="H122" s="136">
        <v>132582.64838045358</v>
      </c>
      <c r="I122" s="67">
        <v>130179.85838045359</v>
      </c>
      <c r="J122" s="67">
        <v>131761.30838045356</v>
      </c>
      <c r="K122" s="67">
        <v>112183.15838045356</v>
      </c>
      <c r="L122" s="67">
        <v>140869.92838045358</v>
      </c>
      <c r="M122" s="67">
        <v>123512.53838045358</v>
      </c>
      <c r="N122" s="52">
        <f>SUM(B122:M122)</f>
        <v>1509572.7005654427</v>
      </c>
    </row>
    <row r="123" spans="1:14" x14ac:dyDescent="0.2">
      <c r="A123" s="53"/>
      <c r="B123" s="99"/>
      <c r="C123" s="174"/>
      <c r="D123" s="45"/>
      <c r="E123" s="45">
        <v>0</v>
      </c>
      <c r="F123" s="115">
        <v>0</v>
      </c>
      <c r="G123" s="120">
        <v>0</v>
      </c>
      <c r="H123" s="135"/>
      <c r="I123" s="174">
        <v>0</v>
      </c>
      <c r="J123" s="174">
        <v>0</v>
      </c>
      <c r="K123" s="174">
        <v>0</v>
      </c>
      <c r="L123" s="174">
        <v>0</v>
      </c>
      <c r="M123" s="72">
        <v>0</v>
      </c>
      <c r="N123" s="45"/>
    </row>
    <row r="124" spans="1:14" x14ac:dyDescent="0.2">
      <c r="A124" s="49" t="s">
        <v>147</v>
      </c>
      <c r="B124" s="99"/>
      <c r="C124" s="174"/>
      <c r="D124" s="45"/>
      <c r="E124" s="45">
        <v>0</v>
      </c>
      <c r="F124" s="115">
        <v>0</v>
      </c>
      <c r="G124" s="120">
        <v>0</v>
      </c>
      <c r="H124" s="135"/>
      <c r="I124" s="174">
        <v>0</v>
      </c>
      <c r="J124" s="174">
        <v>0</v>
      </c>
      <c r="K124" s="174">
        <v>0</v>
      </c>
      <c r="L124" s="174">
        <v>0</v>
      </c>
      <c r="M124" s="72">
        <v>0</v>
      </c>
      <c r="N124" s="45"/>
    </row>
    <row r="125" spans="1:14" x14ac:dyDescent="0.2">
      <c r="A125" s="49" t="s">
        <v>130</v>
      </c>
      <c r="B125" s="99"/>
      <c r="C125" s="174"/>
      <c r="D125" s="45"/>
      <c r="E125" s="45">
        <v>0</v>
      </c>
      <c r="F125" s="115">
        <v>0</v>
      </c>
      <c r="G125" s="120">
        <v>0</v>
      </c>
      <c r="H125" s="135"/>
      <c r="I125" s="174">
        <v>0</v>
      </c>
      <c r="J125" s="174">
        <v>0</v>
      </c>
      <c r="K125" s="174">
        <v>0</v>
      </c>
      <c r="L125" s="174">
        <v>0</v>
      </c>
      <c r="M125" s="72">
        <v>0</v>
      </c>
      <c r="N125" s="45"/>
    </row>
    <row r="126" spans="1:14" x14ac:dyDescent="0.2">
      <c r="A126" s="50" t="s">
        <v>148</v>
      </c>
      <c r="B126" s="99">
        <v>4589.82</v>
      </c>
      <c r="C126" s="174">
        <v>4589.82</v>
      </c>
      <c r="D126" s="45">
        <v>4589.82</v>
      </c>
      <c r="E126" s="45">
        <v>4589.82</v>
      </c>
      <c r="F126" s="115">
        <v>4589.82</v>
      </c>
      <c r="G126" s="120">
        <v>4589.82</v>
      </c>
      <c r="H126" s="135">
        <v>4589.82</v>
      </c>
      <c r="I126" s="174">
        <v>4589.82</v>
      </c>
      <c r="J126" s="174">
        <v>4589.82</v>
      </c>
      <c r="K126" s="174">
        <v>4589.82</v>
      </c>
      <c r="L126" s="174">
        <v>4589.82</v>
      </c>
      <c r="M126" s="72">
        <v>4589.82</v>
      </c>
      <c r="N126" s="45">
        <f t="shared" si="1"/>
        <v>55077.84</v>
      </c>
    </row>
    <row r="127" spans="1:14" x14ac:dyDescent="0.2">
      <c r="A127" s="50"/>
      <c r="B127" s="99"/>
      <c r="C127" s="174"/>
      <c r="D127" s="45"/>
      <c r="E127" s="45">
        <v>0</v>
      </c>
      <c r="F127" s="115">
        <v>0</v>
      </c>
      <c r="G127" s="120">
        <v>0</v>
      </c>
      <c r="H127" s="135"/>
      <c r="I127" s="174">
        <v>0</v>
      </c>
      <c r="J127" s="174">
        <v>0</v>
      </c>
      <c r="K127" s="174">
        <v>0</v>
      </c>
      <c r="L127" s="174">
        <v>0</v>
      </c>
      <c r="M127" s="72">
        <v>0</v>
      </c>
      <c r="N127" s="45"/>
    </row>
    <row r="128" spans="1:14" x14ac:dyDescent="0.2">
      <c r="A128" s="49" t="s">
        <v>68</v>
      </c>
      <c r="B128" s="99"/>
      <c r="C128" s="174"/>
      <c r="D128" s="45"/>
      <c r="E128" s="45">
        <v>0</v>
      </c>
      <c r="F128" s="115">
        <v>0</v>
      </c>
      <c r="G128" s="120">
        <v>0</v>
      </c>
      <c r="H128" s="135"/>
      <c r="I128" s="174">
        <v>0</v>
      </c>
      <c r="J128" s="174">
        <v>0</v>
      </c>
      <c r="K128" s="174">
        <v>0</v>
      </c>
      <c r="L128" s="174">
        <v>0</v>
      </c>
      <c r="M128" s="72">
        <v>0</v>
      </c>
      <c r="N128" s="45"/>
    </row>
    <row r="129" spans="1:14" x14ac:dyDescent="0.2">
      <c r="A129" s="50" t="s">
        <v>149</v>
      </c>
      <c r="B129" s="99">
        <v>507903.76</v>
      </c>
      <c r="C129" s="174">
        <v>402432.94</v>
      </c>
      <c r="D129" s="45">
        <v>477618.86</v>
      </c>
      <c r="E129" s="45">
        <v>493706.35</v>
      </c>
      <c r="F129" s="115">
        <v>582453.75</v>
      </c>
      <c r="G129" s="120">
        <v>670893.94999999995</v>
      </c>
      <c r="H129" s="135">
        <v>557322.09</v>
      </c>
      <c r="I129" s="174">
        <v>482658.80999999988</v>
      </c>
      <c r="J129" s="174">
        <v>642176.49000000011</v>
      </c>
      <c r="K129" s="174">
        <v>547522.28</v>
      </c>
      <c r="L129" s="174">
        <v>686063.96000000008</v>
      </c>
      <c r="M129" s="72">
        <v>585647.56999999995</v>
      </c>
      <c r="N129" s="45">
        <f t="shared" si="1"/>
        <v>6636400.8100000005</v>
      </c>
    </row>
    <row r="130" spans="1:14" x14ac:dyDescent="0.2">
      <c r="A130" s="50"/>
      <c r="B130" s="99"/>
      <c r="C130" s="174"/>
      <c r="D130" s="45"/>
      <c r="E130" s="45">
        <v>0</v>
      </c>
      <c r="F130" s="115">
        <v>0</v>
      </c>
      <c r="G130" s="120">
        <v>0</v>
      </c>
      <c r="H130" s="135"/>
      <c r="I130" s="174">
        <v>0</v>
      </c>
      <c r="J130" s="174">
        <v>0</v>
      </c>
      <c r="K130" s="174">
        <v>0</v>
      </c>
      <c r="L130" s="174">
        <v>0</v>
      </c>
      <c r="M130" s="72">
        <v>0</v>
      </c>
      <c r="N130" s="45"/>
    </row>
    <row r="131" spans="1:14" x14ac:dyDescent="0.2">
      <c r="A131" s="50" t="s">
        <v>150</v>
      </c>
      <c r="B131" s="99">
        <v>128.13</v>
      </c>
      <c r="C131" s="174">
        <v>101.52</v>
      </c>
      <c r="D131" s="45">
        <v>120.49</v>
      </c>
      <c r="E131" s="45">
        <v>124.55</v>
      </c>
      <c r="F131" s="115">
        <v>146.94</v>
      </c>
      <c r="G131" s="120">
        <v>169.25</v>
      </c>
      <c r="H131" s="135">
        <v>140.6</v>
      </c>
      <c r="I131" s="174">
        <v>121.76</v>
      </c>
      <c r="J131" s="174">
        <v>162.1</v>
      </c>
      <c r="K131" s="174">
        <v>138.12</v>
      </c>
      <c r="L131" s="174">
        <v>173.45</v>
      </c>
      <c r="M131" s="72">
        <v>148</v>
      </c>
      <c r="N131" s="45">
        <f t="shared" si="1"/>
        <v>1674.91</v>
      </c>
    </row>
    <row r="132" spans="1:14" x14ac:dyDescent="0.2">
      <c r="A132" s="50" t="s">
        <v>16</v>
      </c>
      <c r="B132" s="99">
        <v>321.49</v>
      </c>
      <c r="C132" s="174">
        <v>254.73</v>
      </c>
      <c r="D132" s="45">
        <v>302.32</v>
      </c>
      <c r="E132" s="45">
        <v>312.51</v>
      </c>
      <c r="F132" s="115">
        <v>368.68</v>
      </c>
      <c r="G132" s="120">
        <v>424.66</v>
      </c>
      <c r="H132" s="135">
        <v>352.77</v>
      </c>
      <c r="I132" s="174">
        <v>305.51</v>
      </c>
      <c r="J132" s="174">
        <v>406.78</v>
      </c>
      <c r="K132" s="174">
        <v>346.57</v>
      </c>
      <c r="L132" s="174">
        <v>435.45</v>
      </c>
      <c r="M132" s="72">
        <v>371.51</v>
      </c>
      <c r="N132" s="45">
        <f t="shared" si="1"/>
        <v>4202.9799999999996</v>
      </c>
    </row>
    <row r="133" spans="1:14" x14ac:dyDescent="0.2">
      <c r="A133" s="50"/>
      <c r="B133" s="99"/>
      <c r="C133" s="174"/>
      <c r="D133" s="45"/>
      <c r="E133" s="45">
        <v>0</v>
      </c>
      <c r="F133" s="115">
        <v>0</v>
      </c>
      <c r="G133" s="120">
        <v>0</v>
      </c>
      <c r="H133" s="135"/>
      <c r="I133" s="174">
        <v>0</v>
      </c>
      <c r="J133" s="174">
        <v>0</v>
      </c>
      <c r="K133" s="174">
        <v>0</v>
      </c>
      <c r="L133" s="174">
        <v>0</v>
      </c>
      <c r="M133" s="72">
        <v>0</v>
      </c>
      <c r="N133" s="45"/>
    </row>
    <row r="134" spans="1:14" x14ac:dyDescent="0.2">
      <c r="A134" s="49" t="s">
        <v>63</v>
      </c>
      <c r="B134" s="99"/>
      <c r="C134" s="174"/>
      <c r="D134" s="45"/>
      <c r="E134" s="45">
        <v>0</v>
      </c>
      <c r="F134" s="115">
        <v>0</v>
      </c>
      <c r="G134" s="120">
        <v>0</v>
      </c>
      <c r="H134" s="135"/>
      <c r="I134" s="174">
        <v>0</v>
      </c>
      <c r="J134" s="174">
        <v>0</v>
      </c>
      <c r="K134" s="174">
        <v>0</v>
      </c>
      <c r="L134" s="174">
        <v>0</v>
      </c>
      <c r="M134" s="72">
        <v>0</v>
      </c>
      <c r="N134" s="45"/>
    </row>
    <row r="135" spans="1:14" x14ac:dyDescent="0.2">
      <c r="A135" s="50" t="s">
        <v>151</v>
      </c>
      <c r="B135" s="99">
        <v>491.79</v>
      </c>
      <c r="C135" s="174">
        <v>389.66</v>
      </c>
      <c r="D135" s="45">
        <v>462.46</v>
      </c>
      <c r="E135" s="45">
        <v>478.04</v>
      </c>
      <c r="F135" s="115">
        <v>563.97</v>
      </c>
      <c r="G135" s="120">
        <v>649.61</v>
      </c>
      <c r="H135" s="135">
        <v>539.64</v>
      </c>
      <c r="I135" s="174">
        <v>467.34</v>
      </c>
      <c r="J135" s="174">
        <v>621.97</v>
      </c>
      <c r="K135" s="174">
        <v>530.15</v>
      </c>
      <c r="L135" s="174">
        <v>664.99</v>
      </c>
      <c r="M135" s="72">
        <v>567.54</v>
      </c>
      <c r="N135" s="45">
        <f t="shared" si="1"/>
        <v>6427.16</v>
      </c>
    </row>
    <row r="136" spans="1:14" x14ac:dyDescent="0.2">
      <c r="A136" s="50" t="s">
        <v>152</v>
      </c>
      <c r="B136" s="99">
        <v>491.79</v>
      </c>
      <c r="C136" s="174">
        <v>389.66</v>
      </c>
      <c r="D136" s="45">
        <v>462.46</v>
      </c>
      <c r="E136" s="45">
        <v>478.04</v>
      </c>
      <c r="F136" s="115">
        <v>563.97</v>
      </c>
      <c r="G136" s="120">
        <v>649.61</v>
      </c>
      <c r="H136" s="135">
        <v>539.64</v>
      </c>
      <c r="I136" s="174">
        <v>467.34</v>
      </c>
      <c r="J136" s="174">
        <v>621.97</v>
      </c>
      <c r="K136" s="174">
        <v>530.15</v>
      </c>
      <c r="L136" s="174">
        <v>664.99</v>
      </c>
      <c r="M136" s="72">
        <v>567.54</v>
      </c>
      <c r="N136" s="45">
        <f t="shared" si="1"/>
        <v>6427.16</v>
      </c>
    </row>
    <row r="137" spans="1:14" x14ac:dyDescent="0.2">
      <c r="A137" s="50"/>
      <c r="B137" s="99"/>
      <c r="C137" s="174"/>
      <c r="D137" s="45"/>
      <c r="E137" s="45">
        <v>0</v>
      </c>
      <c r="F137" s="115">
        <v>0</v>
      </c>
      <c r="G137" s="120">
        <v>0</v>
      </c>
      <c r="H137" s="135"/>
      <c r="I137" s="174">
        <v>0</v>
      </c>
      <c r="J137" s="174">
        <v>0</v>
      </c>
      <c r="K137" s="174">
        <v>0</v>
      </c>
      <c r="L137" s="174">
        <v>0</v>
      </c>
      <c r="M137" s="72">
        <v>0</v>
      </c>
      <c r="N137" s="45"/>
    </row>
    <row r="138" spans="1:14" x14ac:dyDescent="0.2">
      <c r="A138" s="51" t="s">
        <v>153</v>
      </c>
      <c r="B138" s="100">
        <v>513926.77999999997</v>
      </c>
      <c r="C138" s="67">
        <v>408158.32999999996</v>
      </c>
      <c r="D138" s="52">
        <v>483556.41000000003</v>
      </c>
      <c r="E138" s="52">
        <v>499689.30999999994</v>
      </c>
      <c r="F138" s="116">
        <v>588687.12999999989</v>
      </c>
      <c r="G138" s="121">
        <v>677376.89999999991</v>
      </c>
      <c r="H138" s="136">
        <v>563484.55999999994</v>
      </c>
      <c r="I138" s="67">
        <v>488610.57999999996</v>
      </c>
      <c r="J138" s="67">
        <v>648579.13</v>
      </c>
      <c r="K138" s="67">
        <v>553657.09</v>
      </c>
      <c r="L138" s="67">
        <v>692592.65999999992</v>
      </c>
      <c r="M138" s="73">
        <v>591891.98</v>
      </c>
      <c r="N138" s="52">
        <f>SUM(B138:M138)</f>
        <v>6710210.8599999994</v>
      </c>
    </row>
    <row r="139" spans="1:14" x14ac:dyDescent="0.2">
      <c r="A139" s="53"/>
      <c r="B139" s="99"/>
      <c r="C139" s="174"/>
      <c r="D139" s="45"/>
      <c r="E139" s="45"/>
      <c r="F139" s="115"/>
      <c r="G139" s="120"/>
      <c r="H139" s="135"/>
      <c r="I139" s="174"/>
      <c r="J139" s="174"/>
      <c r="K139" s="174"/>
      <c r="L139" s="174"/>
      <c r="M139" s="72"/>
      <c r="N139" s="45"/>
    </row>
    <row r="140" spans="1:14" x14ac:dyDescent="0.2">
      <c r="A140" s="49" t="s">
        <v>154</v>
      </c>
      <c r="B140" s="99"/>
      <c r="C140" s="174"/>
      <c r="D140" s="45"/>
      <c r="E140" s="45"/>
      <c r="F140" s="115"/>
      <c r="G140" s="120"/>
      <c r="H140" s="135"/>
      <c r="I140" s="174"/>
      <c r="J140" s="174"/>
      <c r="K140" s="174"/>
      <c r="L140" s="174"/>
      <c r="M140" s="72"/>
      <c r="N140" s="45"/>
    </row>
    <row r="141" spans="1:14" x14ac:dyDescent="0.2">
      <c r="A141" s="49" t="s">
        <v>68</v>
      </c>
      <c r="B141" s="99"/>
      <c r="C141" s="174"/>
      <c r="D141" s="45"/>
      <c r="E141" s="45"/>
      <c r="F141" s="115"/>
      <c r="G141" s="120"/>
      <c r="H141" s="135"/>
      <c r="I141" s="174"/>
      <c r="J141" s="174"/>
      <c r="K141" s="174"/>
      <c r="L141" s="174"/>
      <c r="M141" s="72"/>
      <c r="N141" s="45"/>
    </row>
    <row r="142" spans="1:14" x14ac:dyDescent="0.2">
      <c r="A142" s="50" t="s">
        <v>155</v>
      </c>
      <c r="B142" s="99">
        <v>896409.67999999959</v>
      </c>
      <c r="C142" s="174">
        <v>881153.29</v>
      </c>
      <c r="D142" s="45">
        <v>884523.76999999979</v>
      </c>
      <c r="E142" s="45">
        <v>858193.49</v>
      </c>
      <c r="F142" s="115">
        <v>827452.75999999954</v>
      </c>
      <c r="G142" s="120">
        <v>820579.94000000041</v>
      </c>
      <c r="H142" s="135">
        <v>1204402.2999999996</v>
      </c>
      <c r="I142" s="174">
        <v>782288.67</v>
      </c>
      <c r="J142" s="174">
        <v>1058596.8600000001</v>
      </c>
      <c r="K142" s="174">
        <v>855754.79</v>
      </c>
      <c r="L142" s="174">
        <v>976860.12</v>
      </c>
      <c r="M142" s="72">
        <v>970080.73</v>
      </c>
      <c r="N142" s="45">
        <f>SUM(B142:M142)</f>
        <v>11016296.4</v>
      </c>
    </row>
    <row r="143" spans="1:14" x14ac:dyDescent="0.2">
      <c r="A143" s="50"/>
      <c r="B143" s="99"/>
      <c r="C143" s="174"/>
      <c r="D143" s="45"/>
      <c r="E143" s="45">
        <v>0</v>
      </c>
      <c r="F143" s="115">
        <v>0</v>
      </c>
      <c r="G143" s="120">
        <v>0</v>
      </c>
      <c r="H143" s="135"/>
      <c r="I143" s="174">
        <v>0</v>
      </c>
      <c r="J143" s="174">
        <v>0</v>
      </c>
      <c r="K143" s="174">
        <v>0</v>
      </c>
      <c r="L143" s="174">
        <v>0</v>
      </c>
      <c r="M143" s="72">
        <v>0</v>
      </c>
      <c r="N143" s="45"/>
    </row>
    <row r="144" spans="1:14" x14ac:dyDescent="0.2">
      <c r="A144" s="50" t="s">
        <v>156</v>
      </c>
      <c r="B144" s="99">
        <v>339465.44</v>
      </c>
      <c r="C144" s="174">
        <v>333687.93</v>
      </c>
      <c r="D144" s="45">
        <v>334964.31</v>
      </c>
      <c r="E144" s="45">
        <v>324993.18</v>
      </c>
      <c r="F144" s="115">
        <v>313351.84000000003</v>
      </c>
      <c r="G144" s="120">
        <v>310749.14</v>
      </c>
      <c r="H144" s="135">
        <v>456494.4</v>
      </c>
      <c r="I144" s="174">
        <v>296248.44</v>
      </c>
      <c r="J144" s="174">
        <v>401186.27</v>
      </c>
      <c r="K144" s="174">
        <v>324069.65999999997</v>
      </c>
      <c r="L144" s="174">
        <v>369931.58</v>
      </c>
      <c r="M144" s="72">
        <v>367364.26</v>
      </c>
      <c r="N144" s="45">
        <f t="shared" ref="N144:N190" si="2">SUM(B144:M144)</f>
        <v>4172506.45</v>
      </c>
    </row>
    <row r="145" spans="1:14" x14ac:dyDescent="0.2">
      <c r="A145" s="50"/>
      <c r="B145" s="99"/>
      <c r="C145" s="174"/>
      <c r="D145" s="45"/>
      <c r="E145" s="45">
        <v>0</v>
      </c>
      <c r="F145" s="115">
        <v>0</v>
      </c>
      <c r="G145" s="120">
        <v>0</v>
      </c>
      <c r="H145" s="135"/>
      <c r="I145" s="174">
        <v>0</v>
      </c>
      <c r="J145" s="174">
        <v>0</v>
      </c>
      <c r="K145" s="174">
        <v>0</v>
      </c>
      <c r="L145" s="174">
        <v>0</v>
      </c>
      <c r="M145" s="72">
        <v>0</v>
      </c>
      <c r="N145" s="45"/>
    </row>
    <row r="146" spans="1:14" x14ac:dyDescent="0.2">
      <c r="A146" s="49" t="s">
        <v>63</v>
      </c>
      <c r="B146" s="99"/>
      <c r="C146" s="174"/>
      <c r="D146" s="45"/>
      <c r="E146" s="45">
        <v>0</v>
      </c>
      <c r="F146" s="115">
        <v>0</v>
      </c>
      <c r="G146" s="120">
        <v>0</v>
      </c>
      <c r="H146" s="135"/>
      <c r="I146" s="174">
        <v>0</v>
      </c>
      <c r="J146" s="174">
        <v>0</v>
      </c>
      <c r="K146" s="174">
        <v>0</v>
      </c>
      <c r="L146" s="174">
        <v>0</v>
      </c>
      <c r="M146" s="72">
        <v>0</v>
      </c>
      <c r="N146" s="45"/>
    </row>
    <row r="147" spans="1:14" x14ac:dyDescent="0.2">
      <c r="A147" s="50" t="s">
        <v>157</v>
      </c>
      <c r="B147" s="99">
        <v>33366.25</v>
      </c>
      <c r="C147" s="174">
        <v>32798.370000000003</v>
      </c>
      <c r="D147" s="45">
        <v>32923.83</v>
      </c>
      <c r="E147" s="45">
        <v>31943.759999999998</v>
      </c>
      <c r="F147" s="115">
        <v>30799.53</v>
      </c>
      <c r="G147" s="120">
        <v>30543.71</v>
      </c>
      <c r="H147" s="135">
        <v>44840.01</v>
      </c>
      <c r="I147" s="174">
        <v>29118.43</v>
      </c>
      <c r="J147" s="174">
        <v>39410.559999999998</v>
      </c>
      <c r="K147" s="174">
        <v>31852.99</v>
      </c>
      <c r="L147" s="174">
        <v>36360.78</v>
      </c>
      <c r="M147" s="72">
        <v>36108.44</v>
      </c>
      <c r="N147" s="45">
        <f t="shared" si="2"/>
        <v>410066.66</v>
      </c>
    </row>
    <row r="148" spans="1:14" x14ac:dyDescent="0.2">
      <c r="A148" s="50" t="s">
        <v>158</v>
      </c>
      <c r="B148" s="99">
        <v>2785.01</v>
      </c>
      <c r="C148" s="174">
        <v>2737.61</v>
      </c>
      <c r="D148" s="45">
        <v>2748.09</v>
      </c>
      <c r="E148" s="45">
        <v>2666.28</v>
      </c>
      <c r="F148" s="115">
        <v>2570.77</v>
      </c>
      <c r="G148" s="120">
        <v>2549.42</v>
      </c>
      <c r="H148" s="135">
        <v>3746.08</v>
      </c>
      <c r="I148" s="174">
        <v>2430.46</v>
      </c>
      <c r="J148" s="174">
        <v>3292.1</v>
      </c>
      <c r="K148" s="174">
        <v>2658.7</v>
      </c>
      <c r="L148" s="174">
        <v>3034.96</v>
      </c>
      <c r="M148" s="72">
        <v>3013.9</v>
      </c>
      <c r="N148" s="45">
        <f t="shared" si="2"/>
        <v>34233.379999999997</v>
      </c>
    </row>
    <row r="149" spans="1:14" x14ac:dyDescent="0.2">
      <c r="A149" s="50" t="s">
        <v>159</v>
      </c>
      <c r="B149" s="99">
        <v>95529.29</v>
      </c>
      <c r="C149" s="174">
        <v>93903.44</v>
      </c>
      <c r="D149" s="45">
        <v>94262.62</v>
      </c>
      <c r="E149" s="45">
        <v>91456.639999999999</v>
      </c>
      <c r="F149" s="115">
        <v>88180.64</v>
      </c>
      <c r="G149" s="120">
        <v>87448.21</v>
      </c>
      <c r="H149" s="135">
        <v>128351.23</v>
      </c>
      <c r="I149" s="174">
        <v>83367.56</v>
      </c>
      <c r="J149" s="174">
        <v>112813.03</v>
      </c>
      <c r="K149" s="174">
        <v>91196.75</v>
      </c>
      <c r="L149" s="174">
        <v>104102.8</v>
      </c>
      <c r="M149" s="72">
        <v>103380.33</v>
      </c>
      <c r="N149" s="45">
        <f t="shared" si="2"/>
        <v>1173992.54</v>
      </c>
    </row>
    <row r="150" spans="1:14" x14ac:dyDescent="0.2">
      <c r="A150" s="50" t="s">
        <v>160</v>
      </c>
      <c r="B150" s="99">
        <v>309.66000000000003</v>
      </c>
      <c r="C150" s="174">
        <v>304.39</v>
      </c>
      <c r="D150" s="45">
        <v>305.55</v>
      </c>
      <c r="E150" s="45">
        <v>296.45999999999998</v>
      </c>
      <c r="F150" s="115">
        <v>285.83999999999997</v>
      </c>
      <c r="G150" s="120">
        <v>283.47000000000003</v>
      </c>
      <c r="H150" s="135">
        <v>415.85</v>
      </c>
      <c r="I150" s="174">
        <v>270.24</v>
      </c>
      <c r="J150" s="174">
        <v>365.53</v>
      </c>
      <c r="K150" s="174">
        <v>295.62</v>
      </c>
      <c r="L150" s="174">
        <v>337.45</v>
      </c>
      <c r="M150" s="72">
        <v>335.11</v>
      </c>
      <c r="N150" s="45">
        <f t="shared" si="2"/>
        <v>3805.1699999999996</v>
      </c>
    </row>
    <row r="151" spans="1:14" x14ac:dyDescent="0.2">
      <c r="A151" s="50" t="s">
        <v>161</v>
      </c>
      <c r="B151" s="99">
        <v>3154.23</v>
      </c>
      <c r="C151" s="174">
        <v>3100.55</v>
      </c>
      <c r="D151" s="45">
        <v>3112.41</v>
      </c>
      <c r="E151" s="45">
        <v>3019.76</v>
      </c>
      <c r="F151" s="115">
        <v>2911.59</v>
      </c>
      <c r="G151" s="120">
        <v>2887.41</v>
      </c>
      <c r="H151" s="135">
        <v>4227.87</v>
      </c>
      <c r="I151" s="174">
        <v>2752.67</v>
      </c>
      <c r="J151" s="174">
        <v>3717.19</v>
      </c>
      <c r="K151" s="174">
        <v>3011.18</v>
      </c>
      <c r="L151" s="174">
        <v>3437.32</v>
      </c>
      <c r="M151" s="72">
        <v>3413.46</v>
      </c>
      <c r="N151" s="45">
        <f t="shared" si="2"/>
        <v>38745.64</v>
      </c>
    </row>
    <row r="152" spans="1:14" x14ac:dyDescent="0.2">
      <c r="A152" s="50" t="s">
        <v>162</v>
      </c>
      <c r="B152" s="99">
        <v>3940.35</v>
      </c>
      <c r="C152" s="174">
        <v>3873.29</v>
      </c>
      <c r="D152" s="45">
        <v>3888.1</v>
      </c>
      <c r="E152" s="45">
        <v>3772.36</v>
      </c>
      <c r="F152" s="115">
        <v>3637.24</v>
      </c>
      <c r="G152" s="120">
        <v>3607.03</v>
      </c>
      <c r="H152" s="135">
        <v>5281.56</v>
      </c>
      <c r="I152" s="174">
        <v>3438.71</v>
      </c>
      <c r="J152" s="174">
        <v>4643.6099999999997</v>
      </c>
      <c r="K152" s="174">
        <v>3761.64</v>
      </c>
      <c r="L152" s="174">
        <v>4293.99</v>
      </c>
      <c r="M152" s="72">
        <v>4264.1899999999996</v>
      </c>
      <c r="N152" s="45">
        <f t="shared" si="2"/>
        <v>48402.07</v>
      </c>
    </row>
    <row r="153" spans="1:14" x14ac:dyDescent="0.2">
      <c r="A153" s="50" t="s">
        <v>163</v>
      </c>
      <c r="B153" s="99">
        <v>3172.09</v>
      </c>
      <c r="C153" s="174">
        <v>3118.1</v>
      </c>
      <c r="D153" s="45">
        <v>3130.03</v>
      </c>
      <c r="E153" s="45">
        <v>3036.85</v>
      </c>
      <c r="F153" s="115">
        <v>2928.07</v>
      </c>
      <c r="G153" s="120">
        <v>2903.75</v>
      </c>
      <c r="H153" s="135">
        <v>4257.71</v>
      </c>
      <c r="I153" s="174">
        <v>2768.25</v>
      </c>
      <c r="J153" s="174">
        <v>3742.75</v>
      </c>
      <c r="K153" s="174">
        <v>3028.22</v>
      </c>
      <c r="L153" s="174">
        <v>3456.77</v>
      </c>
      <c r="M153" s="72">
        <v>3432.78</v>
      </c>
      <c r="N153" s="45">
        <f t="shared" si="2"/>
        <v>38975.369999999995</v>
      </c>
    </row>
    <row r="154" spans="1:14" x14ac:dyDescent="0.2">
      <c r="A154" s="50" t="s">
        <v>164</v>
      </c>
      <c r="B154" s="99">
        <v>894.12</v>
      </c>
      <c r="C154" s="174">
        <v>878.9</v>
      </c>
      <c r="D154" s="45">
        <v>882.26</v>
      </c>
      <c r="E154" s="45">
        <v>856</v>
      </c>
      <c r="F154" s="115">
        <v>825.34</v>
      </c>
      <c r="G154" s="120">
        <v>818.48</v>
      </c>
      <c r="H154" s="135">
        <v>1199.31</v>
      </c>
      <c r="I154" s="174">
        <v>780.29</v>
      </c>
      <c r="J154" s="174">
        <v>1054.3499999999999</v>
      </c>
      <c r="K154" s="174">
        <v>853.57</v>
      </c>
      <c r="L154" s="174">
        <v>974.36</v>
      </c>
      <c r="M154" s="72">
        <v>967.6</v>
      </c>
      <c r="N154" s="45">
        <f t="shared" si="2"/>
        <v>10984.58</v>
      </c>
    </row>
    <row r="155" spans="1:14" x14ac:dyDescent="0.2">
      <c r="A155" s="50" t="s">
        <v>165</v>
      </c>
      <c r="B155" s="99">
        <v>15804.03</v>
      </c>
      <c r="C155" s="174">
        <v>15535.06</v>
      </c>
      <c r="D155" s="45">
        <v>15594.48</v>
      </c>
      <c r="E155" s="45">
        <v>15130.27</v>
      </c>
      <c r="F155" s="115">
        <v>14588.3</v>
      </c>
      <c r="G155" s="120">
        <v>14467.13</v>
      </c>
      <c r="H155" s="135">
        <v>21242.27</v>
      </c>
      <c r="I155" s="174">
        <v>13792.04</v>
      </c>
      <c r="J155" s="174">
        <v>18669.740000000002</v>
      </c>
      <c r="K155" s="174">
        <v>15087.27</v>
      </c>
      <c r="L155" s="174">
        <v>17222.400000000001</v>
      </c>
      <c r="M155" s="72">
        <v>17102.88</v>
      </c>
      <c r="N155" s="45">
        <f t="shared" si="2"/>
        <v>194235.87</v>
      </c>
    </row>
    <row r="156" spans="1:14" x14ac:dyDescent="0.2">
      <c r="A156" s="50"/>
      <c r="B156" s="99"/>
      <c r="C156" s="174"/>
      <c r="D156" s="45"/>
      <c r="E156" s="45">
        <v>0</v>
      </c>
      <c r="F156" s="115">
        <v>0</v>
      </c>
      <c r="G156" s="120">
        <v>0</v>
      </c>
      <c r="H156" s="135"/>
      <c r="I156" s="174">
        <v>0</v>
      </c>
      <c r="J156" s="174">
        <v>0</v>
      </c>
      <c r="K156" s="174">
        <v>0</v>
      </c>
      <c r="L156" s="174">
        <v>0</v>
      </c>
      <c r="M156" s="72">
        <v>0</v>
      </c>
      <c r="N156" s="45"/>
    </row>
    <row r="157" spans="1:14" x14ac:dyDescent="0.2">
      <c r="A157" s="51" t="s">
        <v>166</v>
      </c>
      <c r="B157" s="100">
        <v>1394830.15</v>
      </c>
      <c r="C157" s="67">
        <v>1371090.9300000002</v>
      </c>
      <c r="D157" s="52">
        <v>1376335.4500000002</v>
      </c>
      <c r="E157" s="52">
        <v>1335365.05</v>
      </c>
      <c r="F157" s="116">
        <v>1287531.92</v>
      </c>
      <c r="G157" s="121">
        <v>1276837.6900000002</v>
      </c>
      <c r="H157" s="136">
        <v>1874458.59</v>
      </c>
      <c r="I157" s="67">
        <v>1217255.76</v>
      </c>
      <c r="J157" s="67">
        <v>1647491.9900000005</v>
      </c>
      <c r="K157" s="67">
        <v>1331570.3899999999</v>
      </c>
      <c r="L157" s="67">
        <v>1520012.53</v>
      </c>
      <c r="M157" s="73">
        <v>1509463.68</v>
      </c>
      <c r="N157" s="52">
        <f t="shared" si="2"/>
        <v>17142244.130000003</v>
      </c>
    </row>
    <row r="158" spans="1:14" x14ac:dyDescent="0.2">
      <c r="A158" s="53"/>
      <c r="B158" s="99"/>
      <c r="C158" s="174"/>
      <c r="D158" s="45"/>
      <c r="E158" s="45">
        <v>0</v>
      </c>
      <c r="F158" s="115">
        <v>0</v>
      </c>
      <c r="G158" s="120">
        <v>0</v>
      </c>
      <c r="H158" s="135"/>
      <c r="I158" s="174">
        <v>0</v>
      </c>
      <c r="J158" s="174">
        <v>0</v>
      </c>
      <c r="K158" s="174">
        <v>0</v>
      </c>
      <c r="L158" s="174">
        <v>0</v>
      </c>
      <c r="M158" s="72">
        <v>0</v>
      </c>
      <c r="N158" s="45"/>
    </row>
    <row r="159" spans="1:14" x14ac:dyDescent="0.2">
      <c r="A159" s="49" t="s">
        <v>167</v>
      </c>
      <c r="B159" s="99"/>
      <c r="C159" s="174"/>
      <c r="D159" s="45"/>
      <c r="E159" s="45">
        <v>0</v>
      </c>
      <c r="F159" s="115">
        <v>0</v>
      </c>
      <c r="G159" s="120">
        <v>0</v>
      </c>
      <c r="H159" s="135"/>
      <c r="I159" s="174">
        <v>0</v>
      </c>
      <c r="J159" s="174">
        <v>0</v>
      </c>
      <c r="K159" s="174">
        <v>0</v>
      </c>
      <c r="L159" s="174">
        <v>0</v>
      </c>
      <c r="M159" s="72">
        <v>0</v>
      </c>
      <c r="N159" s="45"/>
    </row>
    <row r="160" spans="1:14" x14ac:dyDescent="0.2">
      <c r="A160" s="49" t="s">
        <v>130</v>
      </c>
      <c r="B160" s="99"/>
      <c r="C160" s="174"/>
      <c r="D160" s="45"/>
      <c r="E160" s="45">
        <v>0</v>
      </c>
      <c r="F160" s="115">
        <v>0</v>
      </c>
      <c r="G160" s="120">
        <v>0</v>
      </c>
      <c r="H160" s="135"/>
      <c r="I160" s="174">
        <v>0</v>
      </c>
      <c r="J160" s="174">
        <v>0</v>
      </c>
      <c r="K160" s="174">
        <v>0</v>
      </c>
      <c r="L160" s="174">
        <v>0</v>
      </c>
      <c r="M160" s="72">
        <v>0</v>
      </c>
      <c r="N160" s="45"/>
    </row>
    <row r="161" spans="1:14" x14ac:dyDescent="0.2">
      <c r="A161" s="50" t="s">
        <v>168</v>
      </c>
      <c r="B161" s="99">
        <v>0</v>
      </c>
      <c r="C161" s="174">
        <v>0</v>
      </c>
      <c r="D161" s="45">
        <v>0</v>
      </c>
      <c r="E161" s="45">
        <v>0</v>
      </c>
      <c r="F161" s="115">
        <v>0</v>
      </c>
      <c r="G161" s="120">
        <v>0</v>
      </c>
      <c r="H161" s="135">
        <v>0</v>
      </c>
      <c r="I161" s="174">
        <v>0</v>
      </c>
      <c r="J161" s="174">
        <v>0</v>
      </c>
      <c r="K161" s="174">
        <v>0</v>
      </c>
      <c r="L161" s="174">
        <v>0</v>
      </c>
      <c r="M161" s="72">
        <v>0</v>
      </c>
      <c r="N161" s="45">
        <f t="shared" si="2"/>
        <v>0</v>
      </c>
    </row>
    <row r="162" spans="1:14" x14ac:dyDescent="0.2">
      <c r="A162" s="50"/>
      <c r="B162" s="99"/>
      <c r="C162" s="174"/>
      <c r="D162" s="45"/>
      <c r="E162" s="45">
        <v>0</v>
      </c>
      <c r="F162" s="115">
        <v>0</v>
      </c>
      <c r="G162" s="120">
        <v>0</v>
      </c>
      <c r="H162" s="135"/>
      <c r="I162" s="174">
        <v>0</v>
      </c>
      <c r="J162" s="174">
        <v>0</v>
      </c>
      <c r="K162" s="174">
        <v>0</v>
      </c>
      <c r="L162" s="174">
        <v>0</v>
      </c>
      <c r="M162" s="72">
        <v>0</v>
      </c>
      <c r="N162" s="45"/>
    </row>
    <row r="163" spans="1:14" x14ac:dyDescent="0.2">
      <c r="A163" s="49" t="s">
        <v>68</v>
      </c>
      <c r="B163" s="99"/>
      <c r="C163" s="174"/>
      <c r="D163" s="45"/>
      <c r="E163" s="45">
        <v>0</v>
      </c>
      <c r="F163" s="115">
        <v>0</v>
      </c>
      <c r="G163" s="120">
        <v>0</v>
      </c>
      <c r="H163" s="135"/>
      <c r="I163" s="174">
        <v>0</v>
      </c>
      <c r="J163" s="174">
        <v>0</v>
      </c>
      <c r="K163" s="174">
        <v>0</v>
      </c>
      <c r="L163" s="174">
        <v>0</v>
      </c>
      <c r="M163" s="72">
        <v>0</v>
      </c>
      <c r="N163" s="45"/>
    </row>
    <row r="164" spans="1:14" x14ac:dyDescent="0.2">
      <c r="A164" s="50" t="s">
        <v>169</v>
      </c>
      <c r="B164" s="99">
        <v>314673.07924362936</v>
      </c>
      <c r="C164" s="174">
        <v>329101.19924362929</v>
      </c>
      <c r="D164" s="45">
        <v>298173.67924362927</v>
      </c>
      <c r="E164" s="45">
        <v>302433.79924362933</v>
      </c>
      <c r="F164" s="115">
        <v>316055.68924362934</v>
      </c>
      <c r="G164" s="120">
        <v>338879.12924362934</v>
      </c>
      <c r="H164" s="135">
        <v>342493.86924362933</v>
      </c>
      <c r="I164" s="174">
        <v>308614.85924362933</v>
      </c>
      <c r="J164" s="174">
        <v>369839.61924362939</v>
      </c>
      <c r="K164" s="174">
        <v>301555.44924362935</v>
      </c>
      <c r="L164" s="174">
        <v>382270.84924362937</v>
      </c>
      <c r="M164" s="72">
        <v>366258.4992436294</v>
      </c>
      <c r="N164" s="45">
        <f t="shared" si="2"/>
        <v>3970349.7209235523</v>
      </c>
    </row>
    <row r="165" spans="1:14" x14ac:dyDescent="0.2">
      <c r="A165" s="50"/>
      <c r="B165" s="99"/>
      <c r="C165" s="174"/>
      <c r="D165" s="45"/>
      <c r="E165" s="45">
        <v>0</v>
      </c>
      <c r="F165" s="115">
        <v>0</v>
      </c>
      <c r="G165" s="120">
        <v>0</v>
      </c>
      <c r="H165" s="135"/>
      <c r="I165" s="174">
        <v>0</v>
      </c>
      <c r="J165" s="174">
        <v>0</v>
      </c>
      <c r="K165" s="174">
        <v>0</v>
      </c>
      <c r="L165" s="174">
        <v>0</v>
      </c>
      <c r="M165" s="72">
        <v>0</v>
      </c>
      <c r="N165" s="45"/>
    </row>
    <row r="166" spans="1:14" x14ac:dyDescent="0.2">
      <c r="A166" s="50" t="s">
        <v>170</v>
      </c>
      <c r="B166" s="99">
        <v>1874.3</v>
      </c>
      <c r="C166" s="174">
        <v>1960.24</v>
      </c>
      <c r="D166" s="45">
        <v>1776.02</v>
      </c>
      <c r="E166" s="45">
        <v>1801.4</v>
      </c>
      <c r="F166" s="115">
        <v>1882.53</v>
      </c>
      <c r="G166" s="120">
        <v>2018.48</v>
      </c>
      <c r="H166" s="135">
        <v>2040.01</v>
      </c>
      <c r="I166" s="174">
        <v>1838.21</v>
      </c>
      <c r="J166" s="174">
        <v>2202.89</v>
      </c>
      <c r="K166" s="174">
        <v>1796.17</v>
      </c>
      <c r="L166" s="174">
        <v>2276.9299999999998</v>
      </c>
      <c r="M166" s="72">
        <v>2179.1</v>
      </c>
      <c r="N166" s="45">
        <f t="shared" si="2"/>
        <v>23646.28</v>
      </c>
    </row>
    <row r="167" spans="1:14" x14ac:dyDescent="0.2">
      <c r="A167" s="50" t="s">
        <v>171</v>
      </c>
      <c r="B167" s="99">
        <v>19533.759999999998</v>
      </c>
      <c r="C167" s="174">
        <v>20429.400000000001</v>
      </c>
      <c r="D167" s="45">
        <v>18509.54</v>
      </c>
      <c r="E167" s="45">
        <v>18773.990000000002</v>
      </c>
      <c r="F167" s="115">
        <v>19619.59</v>
      </c>
      <c r="G167" s="120">
        <v>21036.38</v>
      </c>
      <c r="H167" s="135">
        <v>21260.77</v>
      </c>
      <c r="I167" s="174">
        <v>19157.68</v>
      </c>
      <c r="J167" s="174">
        <v>22958.3</v>
      </c>
      <c r="K167" s="174">
        <v>18719.46</v>
      </c>
      <c r="L167" s="174">
        <v>23729.98</v>
      </c>
      <c r="M167" s="72">
        <v>22727.23</v>
      </c>
      <c r="N167" s="45">
        <f t="shared" si="2"/>
        <v>246456.08</v>
      </c>
    </row>
    <row r="168" spans="1:14" x14ac:dyDescent="0.2">
      <c r="A168" s="50" t="s">
        <v>172</v>
      </c>
      <c r="B168" s="99">
        <v>1736.1</v>
      </c>
      <c r="C168" s="174">
        <v>1815.71</v>
      </c>
      <c r="D168" s="45">
        <v>1645.07</v>
      </c>
      <c r="E168" s="45">
        <v>1668.58</v>
      </c>
      <c r="F168" s="115">
        <v>1743.73</v>
      </c>
      <c r="G168" s="120">
        <v>1869.65</v>
      </c>
      <c r="H168" s="135">
        <v>1889.59</v>
      </c>
      <c r="I168" s="174">
        <v>1702.68</v>
      </c>
      <c r="J168" s="174">
        <v>2040.47</v>
      </c>
      <c r="K168" s="174">
        <v>1663.73</v>
      </c>
      <c r="L168" s="174">
        <v>2109.0500000000002</v>
      </c>
      <c r="M168" s="72">
        <v>2017.69</v>
      </c>
      <c r="N168" s="45">
        <f t="shared" si="2"/>
        <v>21902.05</v>
      </c>
    </row>
    <row r="169" spans="1:14" x14ac:dyDescent="0.2">
      <c r="A169" s="50"/>
      <c r="B169" s="99"/>
      <c r="C169" s="174"/>
      <c r="D169" s="45"/>
      <c r="E169" s="45"/>
      <c r="F169" s="115"/>
      <c r="G169" s="120"/>
      <c r="H169" s="135"/>
      <c r="I169" s="174"/>
      <c r="J169" s="174"/>
      <c r="K169" s="174"/>
      <c r="L169" s="174"/>
      <c r="M169" s="72"/>
      <c r="N169" s="45"/>
    </row>
    <row r="170" spans="1:14" x14ac:dyDescent="0.2">
      <c r="A170" s="49" t="s">
        <v>63</v>
      </c>
      <c r="B170" s="99"/>
      <c r="C170" s="174"/>
      <c r="D170" s="45"/>
      <c r="E170" s="45"/>
      <c r="F170" s="115"/>
      <c r="G170" s="120"/>
      <c r="H170" s="135"/>
      <c r="I170" s="174"/>
      <c r="J170" s="174"/>
      <c r="K170" s="174"/>
      <c r="L170" s="174"/>
      <c r="M170" s="72"/>
      <c r="N170" s="45"/>
    </row>
    <row r="171" spans="1:14" x14ac:dyDescent="0.2">
      <c r="A171" s="50" t="s">
        <v>173</v>
      </c>
      <c r="B171" s="99">
        <v>61386.73</v>
      </c>
      <c r="C171" s="174">
        <v>64201.39</v>
      </c>
      <c r="D171" s="45">
        <v>58168.02</v>
      </c>
      <c r="E171" s="45">
        <v>58999.08</v>
      </c>
      <c r="F171" s="115">
        <v>61656.46</v>
      </c>
      <c r="G171" s="120">
        <v>66108.87</v>
      </c>
      <c r="H171" s="135">
        <v>66814.039999999994</v>
      </c>
      <c r="I171" s="174">
        <v>60204.89</v>
      </c>
      <c r="J171" s="174">
        <v>72148.679999999993</v>
      </c>
      <c r="K171" s="174">
        <v>58827.73</v>
      </c>
      <c r="L171" s="174">
        <v>74573.77</v>
      </c>
      <c r="M171" s="72">
        <v>71435.820000000007</v>
      </c>
      <c r="N171" s="45">
        <f t="shared" si="2"/>
        <v>774525.48</v>
      </c>
    </row>
    <row r="172" spans="1:14" x14ac:dyDescent="0.2">
      <c r="A172" s="50"/>
      <c r="B172" s="99"/>
      <c r="C172" s="174"/>
      <c r="D172" s="45"/>
      <c r="E172" s="45"/>
      <c r="F172" s="115"/>
      <c r="G172" s="120"/>
      <c r="H172" s="135"/>
      <c r="I172" s="174"/>
      <c r="J172" s="174"/>
      <c r="K172" s="174"/>
      <c r="L172" s="174"/>
      <c r="M172" s="72"/>
      <c r="N172" s="45"/>
    </row>
    <row r="173" spans="1:14" x14ac:dyDescent="0.2">
      <c r="A173" s="51" t="s">
        <v>174</v>
      </c>
      <c r="B173" s="100">
        <v>399203.96924362931</v>
      </c>
      <c r="C173" s="67">
        <v>417507.93924362934</v>
      </c>
      <c r="D173" s="52">
        <v>378272.3292436293</v>
      </c>
      <c r="E173" s="52">
        <v>383676.84924362937</v>
      </c>
      <c r="F173" s="116">
        <v>400957.9992436294</v>
      </c>
      <c r="G173" s="121">
        <v>429912.50924362935</v>
      </c>
      <c r="H173" s="136">
        <v>434498.27924362937</v>
      </c>
      <c r="I173" s="67">
        <v>391518.31924362935</v>
      </c>
      <c r="J173" s="67">
        <v>469189.95924362936</v>
      </c>
      <c r="K173" s="67">
        <v>382562.53924362932</v>
      </c>
      <c r="L173" s="67">
        <v>484960.57924362936</v>
      </c>
      <c r="M173" s="73">
        <v>464618.33924362937</v>
      </c>
      <c r="N173" s="52">
        <f t="shared" si="2"/>
        <v>5036879.610923552</v>
      </c>
    </row>
    <row r="174" spans="1:14" x14ac:dyDescent="0.2">
      <c r="A174" s="53"/>
      <c r="B174" s="99"/>
      <c r="C174" s="174"/>
      <c r="D174" s="45"/>
      <c r="E174" s="45"/>
      <c r="F174" s="115"/>
      <c r="G174" s="120"/>
      <c r="H174" s="135"/>
      <c r="I174" s="174"/>
      <c r="J174" s="174"/>
      <c r="K174" s="174"/>
      <c r="L174" s="174"/>
      <c r="M174" s="72"/>
      <c r="N174" s="45"/>
    </row>
    <row r="175" spans="1:14" x14ac:dyDescent="0.2">
      <c r="A175" s="49" t="s">
        <v>175</v>
      </c>
      <c r="B175" s="99"/>
      <c r="C175" s="174"/>
      <c r="D175" s="45"/>
      <c r="E175" s="45"/>
      <c r="F175" s="115"/>
      <c r="G175" s="120"/>
      <c r="H175" s="135"/>
      <c r="I175" s="174"/>
      <c r="J175" s="174"/>
      <c r="K175" s="174"/>
      <c r="L175" s="174"/>
      <c r="M175" s="72"/>
      <c r="N175" s="45"/>
    </row>
    <row r="176" spans="1:14" x14ac:dyDescent="0.2">
      <c r="A176" s="49" t="s">
        <v>68</v>
      </c>
      <c r="B176" s="99"/>
      <c r="C176" s="174"/>
      <c r="D176" s="45"/>
      <c r="E176" s="45"/>
      <c r="F176" s="115"/>
      <c r="G176" s="120"/>
      <c r="H176" s="135"/>
      <c r="I176" s="174"/>
      <c r="J176" s="174"/>
      <c r="K176" s="174"/>
      <c r="L176" s="174"/>
      <c r="M176" s="72"/>
      <c r="N176" s="45"/>
    </row>
    <row r="177" spans="1:14" x14ac:dyDescent="0.2">
      <c r="A177" s="50" t="s">
        <v>176</v>
      </c>
      <c r="B177" s="99">
        <v>124640.71890096368</v>
      </c>
      <c r="C177" s="174">
        <v>130571.14890096373</v>
      </c>
      <c r="D177" s="45">
        <v>124615.27890096373</v>
      </c>
      <c r="E177" s="45">
        <v>122699.8789009637</v>
      </c>
      <c r="F177" s="115">
        <v>125113.19890096372</v>
      </c>
      <c r="G177" s="120">
        <v>130808.43890096375</v>
      </c>
      <c r="H177" s="135">
        <v>122365.41890096368</v>
      </c>
      <c r="I177" s="174">
        <v>123392.71890096371</v>
      </c>
      <c r="J177" s="174">
        <v>134481.74890096366</v>
      </c>
      <c r="K177" s="174">
        <v>109633.88890096371</v>
      </c>
      <c r="L177" s="174">
        <v>139143.63890096368</v>
      </c>
      <c r="M177" s="72">
        <v>123956.38890096372</v>
      </c>
      <c r="N177" s="45">
        <f t="shared" si="2"/>
        <v>1511422.4668115645</v>
      </c>
    </row>
    <row r="178" spans="1:14" x14ac:dyDescent="0.2">
      <c r="A178" s="50"/>
      <c r="B178" s="99"/>
      <c r="C178" s="174"/>
      <c r="D178" s="45"/>
      <c r="E178" s="45"/>
      <c r="F178" s="115"/>
      <c r="G178" s="120"/>
      <c r="H178" s="135"/>
      <c r="I178" s="174"/>
      <c r="J178" s="174"/>
      <c r="K178" s="174"/>
      <c r="L178" s="174"/>
      <c r="M178" s="72"/>
      <c r="N178" s="45"/>
    </row>
    <row r="179" spans="1:14" x14ac:dyDescent="0.2">
      <c r="A179" s="50" t="s">
        <v>177</v>
      </c>
      <c r="B179" s="99">
        <v>13974.99</v>
      </c>
      <c r="C179" s="174">
        <v>14666.72</v>
      </c>
      <c r="D179" s="45">
        <v>13972.14</v>
      </c>
      <c r="E179" s="45">
        <v>13757.38</v>
      </c>
      <c r="F179" s="115">
        <v>14027.97</v>
      </c>
      <c r="G179" s="120">
        <v>14674.88</v>
      </c>
      <c r="H179" s="135">
        <v>13719.88</v>
      </c>
      <c r="I179" s="174">
        <v>13835.07</v>
      </c>
      <c r="J179" s="174">
        <v>15102.36</v>
      </c>
      <c r="K179" s="174">
        <v>12292.4</v>
      </c>
      <c r="L179" s="174">
        <v>15601.09</v>
      </c>
      <c r="M179" s="72">
        <v>13898.26</v>
      </c>
      <c r="N179" s="45">
        <f t="shared" si="2"/>
        <v>169523.14</v>
      </c>
    </row>
    <row r="180" spans="1:14" x14ac:dyDescent="0.2">
      <c r="A180" s="50"/>
      <c r="B180" s="99"/>
      <c r="C180" s="174"/>
      <c r="D180" s="45"/>
      <c r="E180" s="45"/>
      <c r="F180" s="115"/>
      <c r="G180" s="120"/>
      <c r="H180" s="135"/>
      <c r="I180" s="174"/>
      <c r="J180" s="174"/>
      <c r="K180" s="174"/>
      <c r="L180" s="174"/>
      <c r="M180" s="72"/>
      <c r="N180" s="45"/>
    </row>
    <row r="181" spans="1:14" x14ac:dyDescent="0.2">
      <c r="A181" s="50" t="s">
        <v>178</v>
      </c>
      <c r="B181" s="99">
        <v>2125.33</v>
      </c>
      <c r="C181" s="174">
        <v>2229.66</v>
      </c>
      <c r="D181" s="45">
        <v>2124.9</v>
      </c>
      <c r="E181" s="45">
        <v>2092.2399999999998</v>
      </c>
      <c r="F181" s="115">
        <v>2133.39</v>
      </c>
      <c r="G181" s="120">
        <v>2231.5</v>
      </c>
      <c r="H181" s="135">
        <v>2086.5300000000002</v>
      </c>
      <c r="I181" s="174">
        <v>2104.0500000000002</v>
      </c>
      <c r="J181" s="174">
        <v>2296.0100000000002</v>
      </c>
      <c r="K181" s="174">
        <v>1869.44</v>
      </c>
      <c r="L181" s="174">
        <v>2372.63</v>
      </c>
      <c r="M181" s="72">
        <v>2113.66</v>
      </c>
      <c r="N181" s="45">
        <f t="shared" si="2"/>
        <v>25779.34</v>
      </c>
    </row>
    <row r="182" spans="1:14" x14ac:dyDescent="0.2">
      <c r="A182" s="50" t="s">
        <v>179</v>
      </c>
      <c r="B182" s="99">
        <v>3839.6</v>
      </c>
      <c r="C182" s="174">
        <v>4026.61</v>
      </c>
      <c r="D182" s="45">
        <v>3838.82</v>
      </c>
      <c r="E182" s="45">
        <v>3779.81</v>
      </c>
      <c r="F182" s="115">
        <v>3854.15</v>
      </c>
      <c r="G182" s="120">
        <v>4030.94</v>
      </c>
      <c r="H182" s="135">
        <v>3769.51</v>
      </c>
      <c r="I182" s="174">
        <v>3801.16</v>
      </c>
      <c r="J182" s="174">
        <v>4146.62</v>
      </c>
      <c r="K182" s="174">
        <v>3377.31</v>
      </c>
      <c r="L182" s="174">
        <v>4286.37</v>
      </c>
      <c r="M182" s="72">
        <v>3818.52</v>
      </c>
      <c r="N182" s="45">
        <f t="shared" si="2"/>
        <v>46569.42</v>
      </c>
    </row>
    <row r="183" spans="1:14" x14ac:dyDescent="0.2">
      <c r="A183" s="50" t="s">
        <v>180</v>
      </c>
      <c r="B183" s="99">
        <v>5109.9399999999996</v>
      </c>
      <c r="C183" s="174">
        <v>5359.56</v>
      </c>
      <c r="D183" s="45">
        <v>5108.8999999999996</v>
      </c>
      <c r="E183" s="45">
        <v>5030.37</v>
      </c>
      <c r="F183" s="115">
        <v>5129.3100000000004</v>
      </c>
      <c r="G183" s="120">
        <v>5364.83</v>
      </c>
      <c r="H183" s="135">
        <v>5016.66</v>
      </c>
      <c r="I183" s="174">
        <v>5058.78</v>
      </c>
      <c r="J183" s="174">
        <v>5519.2</v>
      </c>
      <c r="K183" s="174">
        <v>4494.7</v>
      </c>
      <c r="L183" s="174">
        <v>5704.53</v>
      </c>
      <c r="M183" s="72">
        <v>5081.8900000000003</v>
      </c>
      <c r="N183" s="45">
        <f t="shared" si="2"/>
        <v>61978.67</v>
      </c>
    </row>
    <row r="184" spans="1:14" x14ac:dyDescent="0.2">
      <c r="A184" s="50"/>
      <c r="B184" s="99"/>
      <c r="C184" s="174"/>
      <c r="D184" s="45"/>
      <c r="E184" s="45"/>
      <c r="F184" s="115"/>
      <c r="G184" s="120"/>
      <c r="H184" s="135"/>
      <c r="I184" s="174"/>
      <c r="J184" s="174"/>
      <c r="K184" s="174"/>
      <c r="L184" s="174"/>
      <c r="M184" s="72"/>
      <c r="N184" s="45"/>
    </row>
    <row r="185" spans="1:14" x14ac:dyDescent="0.2">
      <c r="A185" s="49" t="s">
        <v>63</v>
      </c>
      <c r="B185" s="99"/>
      <c r="C185" s="174"/>
      <c r="D185" s="45"/>
      <c r="E185" s="45"/>
      <c r="F185" s="115"/>
      <c r="G185" s="120"/>
      <c r="H185" s="135"/>
      <c r="I185" s="174"/>
      <c r="J185" s="174"/>
      <c r="K185" s="174"/>
      <c r="L185" s="174"/>
      <c r="M185" s="72"/>
      <c r="N185" s="45"/>
    </row>
    <row r="186" spans="1:14" x14ac:dyDescent="0.2">
      <c r="A186" s="50" t="s">
        <v>181</v>
      </c>
      <c r="B186" s="99">
        <v>13128.42</v>
      </c>
      <c r="C186" s="174">
        <v>13749.53</v>
      </c>
      <c r="D186" s="45">
        <v>13125.74</v>
      </c>
      <c r="E186" s="45">
        <v>12923.99</v>
      </c>
      <c r="F186" s="115">
        <v>13178.18</v>
      </c>
      <c r="G186" s="120">
        <v>13776.96</v>
      </c>
      <c r="H186" s="135">
        <v>12888.76</v>
      </c>
      <c r="I186" s="174">
        <v>12996.97</v>
      </c>
      <c r="J186" s="174">
        <v>14161.81</v>
      </c>
      <c r="K186" s="174">
        <v>11547.75</v>
      </c>
      <c r="L186" s="174">
        <v>14656.01</v>
      </c>
      <c r="M186" s="72">
        <v>13056.34</v>
      </c>
      <c r="N186" s="45">
        <f t="shared" si="2"/>
        <v>159190.46</v>
      </c>
    </row>
    <row r="187" spans="1:14" x14ac:dyDescent="0.2">
      <c r="A187" s="50" t="s">
        <v>182</v>
      </c>
      <c r="B187" s="99">
        <v>4958.5600000000004</v>
      </c>
      <c r="C187" s="174">
        <v>5204.1099999999997</v>
      </c>
      <c r="D187" s="45">
        <v>4957.55</v>
      </c>
      <c r="E187" s="45">
        <v>4881.3500000000004</v>
      </c>
      <c r="F187" s="115">
        <v>4977.3599999999997</v>
      </c>
      <c r="G187" s="120">
        <v>5206.93</v>
      </c>
      <c r="H187" s="135">
        <v>4868.04</v>
      </c>
      <c r="I187" s="174">
        <v>4908.91</v>
      </c>
      <c r="J187" s="174">
        <v>5358.67</v>
      </c>
      <c r="K187" s="174">
        <v>4361.55</v>
      </c>
      <c r="L187" s="174">
        <v>5535.53</v>
      </c>
      <c r="M187" s="72">
        <v>4931.33</v>
      </c>
      <c r="N187" s="45">
        <f t="shared" si="2"/>
        <v>60149.89</v>
      </c>
    </row>
    <row r="188" spans="1:14" x14ac:dyDescent="0.2">
      <c r="A188" s="50" t="s">
        <v>183</v>
      </c>
      <c r="B188" s="99">
        <v>2802.62</v>
      </c>
      <c r="C188" s="174">
        <v>2939.35</v>
      </c>
      <c r="D188" s="45">
        <v>2802.05</v>
      </c>
      <c r="E188" s="45">
        <v>2758.98</v>
      </c>
      <c r="F188" s="115">
        <v>2813.25</v>
      </c>
      <c r="G188" s="120">
        <v>2942.36</v>
      </c>
      <c r="H188" s="135">
        <v>2751.46</v>
      </c>
      <c r="I188" s="174">
        <v>2774.56</v>
      </c>
      <c r="J188" s="174">
        <v>3026.93</v>
      </c>
      <c r="K188" s="174">
        <v>2465.19</v>
      </c>
      <c r="L188" s="174">
        <v>3128.73</v>
      </c>
      <c r="M188" s="72">
        <v>2787.24</v>
      </c>
      <c r="N188" s="45">
        <f t="shared" si="2"/>
        <v>33992.720000000001</v>
      </c>
    </row>
    <row r="189" spans="1:14" x14ac:dyDescent="0.2">
      <c r="A189" s="50"/>
      <c r="B189" s="99"/>
      <c r="C189" s="174"/>
      <c r="D189" s="45"/>
      <c r="E189" s="45"/>
      <c r="F189" s="115"/>
      <c r="G189" s="120"/>
      <c r="H189" s="135"/>
      <c r="I189" s="174"/>
      <c r="J189" s="174"/>
      <c r="K189" s="174"/>
      <c r="L189" s="174"/>
      <c r="M189" s="67"/>
      <c r="N189" s="45"/>
    </row>
    <row r="190" spans="1:14" x14ac:dyDescent="0.2">
      <c r="A190" s="51" t="s">
        <v>184</v>
      </c>
      <c r="B190" s="100">
        <v>170580.17890096369</v>
      </c>
      <c r="C190" s="67">
        <v>178746.68890096369</v>
      </c>
      <c r="D190" s="52">
        <v>170545.3789009637</v>
      </c>
      <c r="E190" s="52">
        <v>167923.99890096369</v>
      </c>
      <c r="F190" s="116">
        <v>171226.80890096369</v>
      </c>
      <c r="G190" s="121">
        <v>179036.83890096372</v>
      </c>
      <c r="H190" s="136">
        <v>167466.2589009637</v>
      </c>
      <c r="I190" s="67">
        <v>168872.21890096369</v>
      </c>
      <c r="J190" s="67">
        <v>184093.3489009637</v>
      </c>
      <c r="K190" s="67">
        <v>150042.2289009637</v>
      </c>
      <c r="L190" s="67">
        <v>190428.52890096369</v>
      </c>
      <c r="M190" s="67">
        <v>169643.6289009637</v>
      </c>
      <c r="N190" s="52">
        <f t="shared" si="2"/>
        <v>2068606.1068115644</v>
      </c>
    </row>
    <row r="191" spans="1:14" x14ac:dyDescent="0.2">
      <c r="A191" s="53"/>
      <c r="B191" s="99"/>
      <c r="C191" s="174"/>
      <c r="D191" s="45"/>
      <c r="E191" s="45"/>
      <c r="F191" s="115"/>
      <c r="G191" s="120"/>
      <c r="H191" s="135"/>
      <c r="I191" s="174"/>
      <c r="J191" s="174"/>
      <c r="K191" s="174"/>
      <c r="L191" s="174"/>
      <c r="M191" s="72"/>
      <c r="N191" s="45"/>
    </row>
    <row r="192" spans="1:14" x14ac:dyDescent="0.2">
      <c r="A192" s="49" t="s">
        <v>185</v>
      </c>
      <c r="B192" s="99"/>
      <c r="C192" s="174"/>
      <c r="D192" s="45"/>
      <c r="E192" s="45"/>
      <c r="F192" s="115"/>
      <c r="G192" s="120"/>
      <c r="H192" s="135"/>
      <c r="I192" s="174"/>
      <c r="J192" s="174"/>
      <c r="K192" s="174"/>
      <c r="L192" s="174"/>
      <c r="M192" s="72"/>
      <c r="N192" s="45"/>
    </row>
    <row r="193" spans="1:14" x14ac:dyDescent="0.2">
      <c r="A193" s="49" t="s">
        <v>102</v>
      </c>
      <c r="B193" s="99"/>
      <c r="C193" s="174"/>
      <c r="D193" s="45"/>
      <c r="E193" s="45"/>
      <c r="F193" s="115"/>
      <c r="G193" s="120"/>
      <c r="H193" s="135"/>
      <c r="I193" s="174"/>
      <c r="J193" s="174"/>
      <c r="K193" s="174"/>
      <c r="L193" s="174"/>
      <c r="M193" s="72"/>
      <c r="N193" s="45"/>
    </row>
    <row r="194" spans="1:14" x14ac:dyDescent="0.2">
      <c r="A194" s="50" t="s">
        <v>186</v>
      </c>
      <c r="B194" s="99">
        <v>1588.67</v>
      </c>
      <c r="C194" s="174">
        <v>1588.67</v>
      </c>
      <c r="D194" s="45">
        <v>1588.67</v>
      </c>
      <c r="E194" s="45">
        <v>1588.67</v>
      </c>
      <c r="F194" s="115">
        <v>1588.67</v>
      </c>
      <c r="G194" s="120">
        <v>1588.67</v>
      </c>
      <c r="H194" s="135">
        <v>1588.67</v>
      </c>
      <c r="I194" s="174">
        <v>1588.67</v>
      </c>
      <c r="J194" s="174">
        <v>1588.67</v>
      </c>
      <c r="K194" s="174">
        <v>1588.67</v>
      </c>
      <c r="L194" s="174">
        <v>1588.67</v>
      </c>
      <c r="M194" s="72">
        <v>1588.67</v>
      </c>
      <c r="N194" s="45">
        <f>SUM(B194:M194)</f>
        <v>19064.04</v>
      </c>
    </row>
    <row r="195" spans="1:14" x14ac:dyDescent="0.2">
      <c r="A195" s="50" t="s">
        <v>187</v>
      </c>
      <c r="B195" s="99">
        <v>191.97</v>
      </c>
      <c r="C195" s="174">
        <v>191.97</v>
      </c>
      <c r="D195" s="45">
        <v>191.97</v>
      </c>
      <c r="E195" s="45">
        <v>191.97</v>
      </c>
      <c r="F195" s="115">
        <v>191.97</v>
      </c>
      <c r="G195" s="120">
        <v>191.97</v>
      </c>
      <c r="H195" s="135">
        <v>191.97</v>
      </c>
      <c r="I195" s="174">
        <v>191.97</v>
      </c>
      <c r="J195" s="174">
        <v>191.97</v>
      </c>
      <c r="K195" s="174">
        <v>191.97</v>
      </c>
      <c r="L195" s="174">
        <v>191.97</v>
      </c>
      <c r="M195" s="72">
        <v>191.97</v>
      </c>
      <c r="N195" s="45">
        <f>SUM(B195:M195)</f>
        <v>2303.64</v>
      </c>
    </row>
    <row r="196" spans="1:14" x14ac:dyDescent="0.2">
      <c r="A196" s="50"/>
      <c r="B196" s="99"/>
      <c r="C196" s="174"/>
      <c r="D196" s="45"/>
      <c r="E196" s="45"/>
      <c r="F196" s="115"/>
      <c r="G196" s="120"/>
      <c r="H196" s="135"/>
      <c r="I196" s="174"/>
      <c r="J196" s="174"/>
      <c r="K196" s="174"/>
      <c r="L196" s="174"/>
      <c r="M196" s="72"/>
      <c r="N196" s="45"/>
    </row>
    <row r="197" spans="1:14" x14ac:dyDescent="0.2">
      <c r="A197" s="49" t="s">
        <v>68</v>
      </c>
      <c r="B197" s="99"/>
      <c r="C197" s="174"/>
      <c r="D197" s="45"/>
      <c r="E197" s="45"/>
      <c r="F197" s="115"/>
      <c r="G197" s="120"/>
      <c r="H197" s="135"/>
      <c r="I197" s="174"/>
      <c r="J197" s="174"/>
      <c r="K197" s="174"/>
      <c r="L197" s="174"/>
      <c r="M197" s="72"/>
      <c r="N197" s="45"/>
    </row>
    <row r="198" spans="1:14" x14ac:dyDescent="0.2">
      <c r="A198" s="50" t="s">
        <v>188</v>
      </c>
      <c r="B198" s="99">
        <v>1649917.7622958997</v>
      </c>
      <c r="C198" s="174">
        <v>1643326.9522958992</v>
      </c>
      <c r="D198" s="45">
        <v>1609531.4822958994</v>
      </c>
      <c r="E198" s="45">
        <v>1623290.3622958993</v>
      </c>
      <c r="F198" s="115">
        <v>1597274.292295899</v>
      </c>
      <c r="G198" s="120">
        <v>1667619.552295899</v>
      </c>
      <c r="H198" s="135">
        <v>1560919.6422958989</v>
      </c>
      <c r="I198" s="174">
        <v>1536629.9922958992</v>
      </c>
      <c r="J198" s="174">
        <v>1702822.7822958988</v>
      </c>
      <c r="K198" s="174">
        <v>1624307.5222958995</v>
      </c>
      <c r="L198" s="174">
        <v>1664156.9322958996</v>
      </c>
      <c r="M198" s="72">
        <v>1635590.4322958994</v>
      </c>
      <c r="N198" s="45">
        <f>SUM(B198:M198)</f>
        <v>19515387.70755079</v>
      </c>
    </row>
    <row r="199" spans="1:14" x14ac:dyDescent="0.2">
      <c r="A199" s="50"/>
      <c r="B199" s="99"/>
      <c r="C199" s="174"/>
      <c r="F199" s="115"/>
      <c r="G199" s="120"/>
      <c r="H199" s="135"/>
      <c r="I199" s="174"/>
      <c r="J199" s="174"/>
      <c r="K199" s="174"/>
      <c r="L199" s="174"/>
      <c r="M199" s="72"/>
    </row>
    <row r="200" spans="1:14" x14ac:dyDescent="0.2">
      <c r="A200" s="50" t="s">
        <v>189</v>
      </c>
      <c r="B200" s="99">
        <v>17311.419999999998</v>
      </c>
      <c r="C200" s="174">
        <v>17241.29</v>
      </c>
      <c r="D200" s="45">
        <v>16881.759999999998</v>
      </c>
      <c r="E200" s="45">
        <v>17028.009999999998</v>
      </c>
      <c r="F200" s="115">
        <v>16753.2</v>
      </c>
      <c r="G200" s="120">
        <v>17497.84</v>
      </c>
      <c r="H200" s="135">
        <v>16371.89</v>
      </c>
      <c r="I200" s="174">
        <v>16117.13</v>
      </c>
      <c r="J200" s="174">
        <v>17860.259999999998</v>
      </c>
      <c r="K200" s="174">
        <v>17036.740000000002</v>
      </c>
      <c r="L200" s="174">
        <v>17454.71</v>
      </c>
      <c r="M200" s="72">
        <v>17155.25</v>
      </c>
      <c r="N200" s="45">
        <f>SUM(B200:M200)</f>
        <v>204709.49999999997</v>
      </c>
    </row>
    <row r="201" spans="1:14" x14ac:dyDescent="0.2">
      <c r="A201" s="50" t="s">
        <v>190</v>
      </c>
      <c r="B201" s="99">
        <v>47565.01</v>
      </c>
      <c r="C201" s="174">
        <v>47363</v>
      </c>
      <c r="D201" s="45">
        <v>46328.160000000003</v>
      </c>
      <c r="E201" s="45">
        <v>46747.89</v>
      </c>
      <c r="F201" s="115">
        <v>45975.35</v>
      </c>
      <c r="G201" s="120">
        <v>48083.71</v>
      </c>
      <c r="H201" s="135">
        <v>44928.93</v>
      </c>
      <c r="I201" s="174">
        <v>44229.79</v>
      </c>
      <c r="J201" s="174">
        <v>49013.42</v>
      </c>
      <c r="K201" s="174">
        <v>46753.46</v>
      </c>
      <c r="L201" s="174">
        <v>47900.480000000003</v>
      </c>
      <c r="M201" s="72">
        <v>47080.29</v>
      </c>
      <c r="N201" s="45">
        <f>SUM(B201:M201)</f>
        <v>561969.49</v>
      </c>
    </row>
    <row r="202" spans="1:14" x14ac:dyDescent="0.2">
      <c r="A202" s="50"/>
      <c r="B202" s="99"/>
      <c r="C202" s="174"/>
      <c r="D202" s="45"/>
      <c r="E202" s="45"/>
      <c r="F202" s="115"/>
      <c r="G202" s="120"/>
      <c r="H202" s="135"/>
      <c r="I202" s="174"/>
      <c r="J202" s="174"/>
      <c r="K202" s="174"/>
      <c r="L202" s="174"/>
      <c r="M202" s="72"/>
      <c r="N202" s="45"/>
    </row>
    <row r="203" spans="1:14" x14ac:dyDescent="0.2">
      <c r="A203" s="49" t="s">
        <v>63</v>
      </c>
      <c r="B203" s="99"/>
      <c r="C203" s="174"/>
      <c r="D203" s="45"/>
      <c r="E203" s="45"/>
      <c r="F203" s="115"/>
      <c r="G203" s="120"/>
      <c r="H203" s="135"/>
      <c r="I203" s="174"/>
      <c r="J203" s="174"/>
      <c r="K203" s="174"/>
      <c r="L203" s="174"/>
      <c r="M203" s="72"/>
      <c r="N203" s="45"/>
    </row>
    <row r="204" spans="1:14" x14ac:dyDescent="0.2">
      <c r="A204" s="50" t="s">
        <v>64</v>
      </c>
      <c r="B204" s="99">
        <v>1191.54</v>
      </c>
      <c r="C204" s="174">
        <v>1186.82</v>
      </c>
      <c r="D204" s="45">
        <v>1162.6400000000001</v>
      </c>
      <c r="E204" s="45">
        <v>1172.49</v>
      </c>
      <c r="F204" s="115">
        <v>1153.79</v>
      </c>
      <c r="G204" s="120">
        <v>1204.29</v>
      </c>
      <c r="H204" s="135">
        <v>1127.53</v>
      </c>
      <c r="I204" s="174">
        <v>1109.98</v>
      </c>
      <c r="J204" s="174">
        <v>1230.03</v>
      </c>
      <c r="K204" s="174">
        <v>1173.32</v>
      </c>
      <c r="L204" s="174">
        <v>1202.0999999999999</v>
      </c>
      <c r="M204" s="72">
        <v>1181.46</v>
      </c>
      <c r="N204" s="45">
        <f t="shared" ref="N204:N213" si="3">SUM(B204:M204)</f>
        <v>14095.990000000002</v>
      </c>
    </row>
    <row r="205" spans="1:14" x14ac:dyDescent="0.2">
      <c r="A205" s="50" t="s">
        <v>191</v>
      </c>
      <c r="B205" s="99">
        <v>62771.18</v>
      </c>
      <c r="C205" s="174">
        <v>62522.239999999998</v>
      </c>
      <c r="D205" s="45">
        <v>61245.61</v>
      </c>
      <c r="E205" s="45">
        <v>61765.59</v>
      </c>
      <c r="F205" s="115">
        <v>60779.199999999997</v>
      </c>
      <c r="G205" s="120">
        <v>63443.38</v>
      </c>
      <c r="H205" s="135">
        <v>59395.839999999997</v>
      </c>
      <c r="I205" s="174">
        <v>58471.57</v>
      </c>
      <c r="J205" s="174">
        <v>64795.51</v>
      </c>
      <c r="K205" s="174">
        <v>61807.86</v>
      </c>
      <c r="L205" s="174">
        <v>63324.21</v>
      </c>
      <c r="M205" s="72">
        <v>62236.89</v>
      </c>
      <c r="N205" s="45">
        <f t="shared" si="3"/>
        <v>742559.08</v>
      </c>
    </row>
    <row r="206" spans="1:14" x14ac:dyDescent="0.2">
      <c r="A206" s="50" t="s">
        <v>192</v>
      </c>
      <c r="B206" s="99">
        <v>9153.99</v>
      </c>
      <c r="C206" s="174">
        <v>9120</v>
      </c>
      <c r="D206" s="45">
        <v>8945.5300000000007</v>
      </c>
      <c r="E206" s="45">
        <v>9016.9</v>
      </c>
      <c r="F206" s="115">
        <v>8877.41</v>
      </c>
      <c r="G206" s="120">
        <v>9250.4</v>
      </c>
      <c r="H206" s="135">
        <v>8675.36</v>
      </c>
      <c r="I206" s="174">
        <v>8540.36</v>
      </c>
      <c r="J206" s="174">
        <v>9464.0300000000007</v>
      </c>
      <c r="K206" s="174">
        <v>9027.66</v>
      </c>
      <c r="L206" s="174">
        <v>9249.1299999999992</v>
      </c>
      <c r="M206" s="72">
        <v>9089.92</v>
      </c>
      <c r="N206" s="45">
        <f t="shared" si="3"/>
        <v>108410.69000000002</v>
      </c>
    </row>
    <row r="207" spans="1:14" x14ac:dyDescent="0.2">
      <c r="A207" s="50" t="s">
        <v>193</v>
      </c>
      <c r="B207" s="99">
        <v>8042.43</v>
      </c>
      <c r="C207" s="174">
        <v>8011.28</v>
      </c>
      <c r="D207" s="45">
        <v>7851.5</v>
      </c>
      <c r="E207" s="45">
        <v>7916.68</v>
      </c>
      <c r="F207" s="115">
        <v>7791.7</v>
      </c>
      <c r="G207" s="120">
        <v>8128.03</v>
      </c>
      <c r="H207" s="135">
        <v>7614.36</v>
      </c>
      <c r="I207" s="174">
        <v>7495.87</v>
      </c>
      <c r="J207" s="174">
        <v>8306.58</v>
      </c>
      <c r="K207" s="174">
        <v>7923.58</v>
      </c>
      <c r="L207" s="174">
        <v>8117.97</v>
      </c>
      <c r="M207" s="72">
        <v>7978.45</v>
      </c>
      <c r="N207" s="45">
        <f t="shared" si="3"/>
        <v>95178.43</v>
      </c>
    </row>
    <row r="208" spans="1:14" x14ac:dyDescent="0.2">
      <c r="A208" s="50" t="s">
        <v>194</v>
      </c>
      <c r="B208" s="99">
        <v>17884.48</v>
      </c>
      <c r="C208" s="174">
        <v>17813.330000000002</v>
      </c>
      <c r="D208" s="45">
        <v>17448.48</v>
      </c>
      <c r="E208" s="45">
        <v>17597.060000000001</v>
      </c>
      <c r="F208" s="115">
        <v>17315.599999999999</v>
      </c>
      <c r="G208" s="120">
        <v>18076.16</v>
      </c>
      <c r="H208" s="135">
        <v>16921.490000000002</v>
      </c>
      <c r="I208" s="174">
        <v>16658.169999999998</v>
      </c>
      <c r="J208" s="174">
        <v>18459.82</v>
      </c>
      <c r="K208" s="174">
        <v>17608.66</v>
      </c>
      <c r="L208" s="174">
        <v>18040.66</v>
      </c>
      <c r="M208" s="72">
        <v>17730.93</v>
      </c>
      <c r="N208" s="45">
        <f t="shared" si="3"/>
        <v>211554.84</v>
      </c>
    </row>
    <row r="209" spans="1:14" x14ac:dyDescent="0.2">
      <c r="A209" s="50" t="s">
        <v>195</v>
      </c>
      <c r="B209" s="99">
        <v>10355.91</v>
      </c>
      <c r="C209" s="174">
        <v>10315.89</v>
      </c>
      <c r="D209" s="45">
        <v>10110.57</v>
      </c>
      <c r="E209" s="45">
        <v>10194.34</v>
      </c>
      <c r="F209" s="115">
        <v>10033.58</v>
      </c>
      <c r="G209" s="120">
        <v>10466.08</v>
      </c>
      <c r="H209" s="135">
        <v>9805.2099999999991</v>
      </c>
      <c r="I209" s="174">
        <v>9652.6299999999992</v>
      </c>
      <c r="J209" s="174">
        <v>10696.6</v>
      </c>
      <c r="K209" s="174">
        <v>10203.39</v>
      </c>
      <c r="L209" s="174">
        <v>10453.709999999999</v>
      </c>
      <c r="M209" s="72">
        <v>10274.040000000001</v>
      </c>
      <c r="N209" s="45">
        <f t="shared" si="3"/>
        <v>122561.95000000001</v>
      </c>
    </row>
    <row r="210" spans="1:14" x14ac:dyDescent="0.2">
      <c r="A210" s="50" t="s">
        <v>196</v>
      </c>
      <c r="B210" s="99">
        <v>6479.43</v>
      </c>
      <c r="C210" s="174">
        <v>6455.52</v>
      </c>
      <c r="D210" s="45">
        <v>6332.74</v>
      </c>
      <c r="E210" s="45">
        <v>6382.98</v>
      </c>
      <c r="F210" s="115">
        <v>6284.51</v>
      </c>
      <c r="G210" s="120">
        <v>6547.58</v>
      </c>
      <c r="H210" s="135">
        <v>6141.47</v>
      </c>
      <c r="I210" s="174">
        <v>6045.91</v>
      </c>
      <c r="J210" s="174">
        <v>6699.8</v>
      </c>
      <c r="K210" s="174">
        <v>6390.88</v>
      </c>
      <c r="L210" s="174">
        <v>6547.66</v>
      </c>
      <c r="M210" s="72">
        <v>6434.93</v>
      </c>
      <c r="N210" s="45">
        <f t="shared" si="3"/>
        <v>76743.41</v>
      </c>
    </row>
    <row r="211" spans="1:14" x14ac:dyDescent="0.2">
      <c r="A211" s="50" t="s">
        <v>197</v>
      </c>
      <c r="B211" s="99">
        <v>33187.5</v>
      </c>
      <c r="C211" s="174">
        <v>33062</v>
      </c>
      <c r="D211" s="45">
        <v>32417.91</v>
      </c>
      <c r="E211" s="45">
        <v>32681.06</v>
      </c>
      <c r="F211" s="115">
        <v>32171.040000000001</v>
      </c>
      <c r="G211" s="120">
        <v>33538.629999999997</v>
      </c>
      <c r="H211" s="135">
        <v>31438.81</v>
      </c>
      <c r="I211" s="174">
        <v>30949.59</v>
      </c>
      <c r="J211" s="174">
        <v>34296.910000000003</v>
      </c>
      <c r="K211" s="174">
        <v>32715.52</v>
      </c>
      <c r="L211" s="174">
        <v>33518.129999999997</v>
      </c>
      <c r="M211" s="72">
        <v>32941.550000000003</v>
      </c>
      <c r="N211" s="45">
        <f t="shared" si="3"/>
        <v>392918.65</v>
      </c>
    </row>
    <row r="212" spans="1:14" x14ac:dyDescent="0.2">
      <c r="A212" s="50"/>
      <c r="B212" s="99"/>
      <c r="C212" s="174"/>
      <c r="D212" s="45"/>
      <c r="E212" s="45"/>
      <c r="F212" s="115"/>
      <c r="G212" s="120"/>
      <c r="H212" s="135"/>
      <c r="I212" s="174"/>
      <c r="J212" s="174"/>
      <c r="K212" s="174"/>
      <c r="L212" s="174"/>
      <c r="M212" s="72"/>
      <c r="N212" s="45"/>
    </row>
    <row r="213" spans="1:14" x14ac:dyDescent="0.2">
      <c r="A213" s="51" t="s">
        <v>198</v>
      </c>
      <c r="B213" s="100">
        <v>1865641.2922958992</v>
      </c>
      <c r="C213" s="67">
        <v>1858198.9622958992</v>
      </c>
      <c r="D213" s="52">
        <v>1820037.0222958992</v>
      </c>
      <c r="E213" s="52">
        <v>1835574.0022958992</v>
      </c>
      <c r="F213" s="116">
        <v>1806190.312295899</v>
      </c>
      <c r="G213" s="121">
        <v>1885636.2922958988</v>
      </c>
      <c r="H213" s="136">
        <v>1765121.1722958989</v>
      </c>
      <c r="I213" s="67">
        <v>1737681.6322958991</v>
      </c>
      <c r="J213" s="67">
        <v>1925426.3822958989</v>
      </c>
      <c r="K213" s="67">
        <v>1836729.2322958992</v>
      </c>
      <c r="L213" s="67">
        <v>1881746.332295899</v>
      </c>
      <c r="M213" s="67">
        <v>1849474.782295899</v>
      </c>
      <c r="N213" s="52">
        <f t="shared" si="3"/>
        <v>22067457.417550787</v>
      </c>
    </row>
    <row r="214" spans="1:14" x14ac:dyDescent="0.2">
      <c r="A214" s="53"/>
      <c r="B214" s="99"/>
      <c r="C214" s="174"/>
      <c r="D214" s="45"/>
      <c r="E214" s="45"/>
      <c r="F214" s="115"/>
      <c r="G214" s="120"/>
      <c r="H214" s="135"/>
      <c r="I214" s="174"/>
      <c r="J214" s="174"/>
      <c r="K214" s="174"/>
      <c r="L214" s="174"/>
      <c r="M214" s="72"/>
      <c r="N214" s="52"/>
    </row>
    <row r="215" spans="1:14" x14ac:dyDescent="0.2">
      <c r="A215" s="49" t="s">
        <v>199</v>
      </c>
      <c r="B215" s="99"/>
      <c r="C215" s="174"/>
      <c r="D215" s="45"/>
      <c r="E215" s="45"/>
      <c r="F215" s="115"/>
      <c r="G215" s="120"/>
      <c r="H215" s="135"/>
      <c r="I215" s="174"/>
      <c r="J215" s="174"/>
      <c r="K215" s="174"/>
      <c r="L215" s="174"/>
      <c r="M215" s="72"/>
      <c r="N215" s="45"/>
    </row>
    <row r="216" spans="1:14" x14ac:dyDescent="0.2">
      <c r="A216" s="49" t="s">
        <v>68</v>
      </c>
      <c r="B216" s="99"/>
      <c r="C216" s="174"/>
      <c r="D216" s="45"/>
      <c r="E216" s="45"/>
      <c r="F216" s="115"/>
      <c r="G216" s="120"/>
      <c r="H216" s="135"/>
      <c r="I216" s="174"/>
      <c r="J216" s="174"/>
      <c r="K216" s="174"/>
      <c r="L216" s="174"/>
      <c r="M216" s="72"/>
      <c r="N216" s="45"/>
    </row>
    <row r="217" spans="1:14" x14ac:dyDescent="0.2">
      <c r="A217" s="50" t="s">
        <v>200</v>
      </c>
      <c r="B217" s="99">
        <v>208056.75467247822</v>
      </c>
      <c r="C217" s="174">
        <v>207309.59467247827</v>
      </c>
      <c r="D217" s="45">
        <v>198392.57467247825</v>
      </c>
      <c r="E217" s="45">
        <v>195389.40467247827</v>
      </c>
      <c r="F217" s="115">
        <v>208437.22467247825</v>
      </c>
      <c r="G217" s="120">
        <v>201354.95467247826</v>
      </c>
      <c r="H217" s="154">
        <v>192747.9446724783</v>
      </c>
      <c r="I217" s="174">
        <v>190788.23467247825</v>
      </c>
      <c r="J217" s="174">
        <v>209384.24467247823</v>
      </c>
      <c r="K217" s="174">
        <v>179762.99467247829</v>
      </c>
      <c r="L217" s="174">
        <v>220363.48467247825</v>
      </c>
      <c r="M217" s="72">
        <v>196515.00467247827</v>
      </c>
      <c r="N217" s="45">
        <f t="shared" ref="N217:N280" si="4">SUM(B217:M217)</f>
        <v>2408502.4160697395</v>
      </c>
    </row>
    <row r="218" spans="1:14" x14ac:dyDescent="0.2">
      <c r="A218" s="50"/>
      <c r="B218" s="99"/>
      <c r="C218" s="174"/>
      <c r="D218" s="45"/>
      <c r="E218" s="45"/>
      <c r="F218" s="115"/>
      <c r="G218" s="120"/>
      <c r="H218" s="135" t="s">
        <v>274</v>
      </c>
      <c r="I218" s="174"/>
      <c r="J218" s="174"/>
      <c r="K218" s="174"/>
      <c r="L218" s="174"/>
      <c r="M218" s="72"/>
      <c r="N218" s="45"/>
    </row>
    <row r="219" spans="1:14" x14ac:dyDescent="0.2">
      <c r="A219" s="49" t="s">
        <v>63</v>
      </c>
      <c r="B219" s="99"/>
      <c r="C219" s="174"/>
      <c r="D219" s="45"/>
      <c r="E219" s="45"/>
      <c r="F219" s="115"/>
      <c r="G219" s="120"/>
      <c r="H219" s="135"/>
      <c r="I219" s="174"/>
      <c r="J219" s="174"/>
      <c r="K219" s="174"/>
      <c r="L219" s="174"/>
      <c r="M219" s="72"/>
      <c r="N219" s="45"/>
    </row>
    <row r="220" spans="1:14" x14ac:dyDescent="0.2">
      <c r="A220" s="50" t="s">
        <v>201</v>
      </c>
      <c r="B220" s="99">
        <v>12316.54</v>
      </c>
      <c r="C220" s="174">
        <v>12272.92</v>
      </c>
      <c r="D220" s="45">
        <v>11749.25</v>
      </c>
      <c r="E220" s="45">
        <v>11571.39</v>
      </c>
      <c r="F220" s="115">
        <v>12344.11</v>
      </c>
      <c r="G220" s="120">
        <v>11924.69</v>
      </c>
      <c r="H220" s="154">
        <v>11414.96</v>
      </c>
      <c r="I220" s="174">
        <v>11298.9</v>
      </c>
      <c r="J220" s="174">
        <v>12400.2</v>
      </c>
      <c r="K220" s="174">
        <v>10645.96</v>
      </c>
      <c r="L220" s="174">
        <v>13050.42</v>
      </c>
      <c r="M220" s="72">
        <v>11638.06</v>
      </c>
      <c r="N220" s="45">
        <f t="shared" si="4"/>
        <v>142627.4</v>
      </c>
    </row>
    <row r="221" spans="1:14" x14ac:dyDescent="0.2">
      <c r="A221" s="50"/>
      <c r="B221" s="99"/>
      <c r="C221" s="174"/>
      <c r="D221" s="45"/>
      <c r="E221" s="45"/>
      <c r="F221" s="115"/>
      <c r="G221" s="120"/>
      <c r="H221" s="135" t="s">
        <v>274</v>
      </c>
      <c r="I221" s="174"/>
      <c r="J221" s="174"/>
      <c r="K221" s="174"/>
      <c r="L221" s="174"/>
      <c r="M221" s="72"/>
      <c r="N221" s="45"/>
    </row>
    <row r="222" spans="1:14" x14ac:dyDescent="0.2">
      <c r="A222" s="51" t="s">
        <v>202</v>
      </c>
      <c r="B222" s="100">
        <v>220373.29467247822</v>
      </c>
      <c r="C222" s="67">
        <v>219582.51467247828</v>
      </c>
      <c r="D222" s="52">
        <v>210141.82467247825</v>
      </c>
      <c r="E222" s="52">
        <v>206960.79467247828</v>
      </c>
      <c r="F222" s="116">
        <v>220781.33467247826</v>
      </c>
      <c r="G222" s="121">
        <v>213279.64467247826</v>
      </c>
      <c r="H222" s="167">
        <v>204162.9046724783</v>
      </c>
      <c r="I222" s="67">
        <v>202087.13467247825</v>
      </c>
      <c r="J222" s="67">
        <v>221784.44467247825</v>
      </c>
      <c r="K222" s="67">
        <v>190408.95467247828</v>
      </c>
      <c r="L222" s="67">
        <v>233413.90467247827</v>
      </c>
      <c r="M222" s="67">
        <v>208153.06467247827</v>
      </c>
      <c r="N222" s="52">
        <f t="shared" si="4"/>
        <v>2551129.8160697394</v>
      </c>
    </row>
    <row r="223" spans="1:14" x14ac:dyDescent="0.2">
      <c r="A223" s="53"/>
      <c r="B223" s="99"/>
      <c r="C223" s="174"/>
      <c r="D223" s="45"/>
      <c r="E223" s="45"/>
      <c r="F223" s="115"/>
      <c r="G223" s="120"/>
      <c r="H223" s="135"/>
      <c r="I223" s="174"/>
      <c r="J223" s="174"/>
      <c r="K223" s="174"/>
      <c r="L223" s="174"/>
      <c r="M223" s="72"/>
      <c r="N223" s="45"/>
    </row>
    <row r="224" spans="1:14" x14ac:dyDescent="0.2">
      <c r="A224" s="49" t="s">
        <v>203</v>
      </c>
      <c r="B224" s="99"/>
      <c r="C224" s="174"/>
      <c r="D224" s="45"/>
      <c r="E224" s="45"/>
      <c r="F224" s="115"/>
      <c r="G224" s="120"/>
      <c r="H224" s="135"/>
      <c r="I224" s="174"/>
      <c r="J224" s="174"/>
      <c r="K224" s="174"/>
      <c r="L224" s="174"/>
      <c r="M224" s="72"/>
      <c r="N224" s="45"/>
    </row>
    <row r="225" spans="1:14" x14ac:dyDescent="0.2">
      <c r="A225" s="49" t="s">
        <v>68</v>
      </c>
      <c r="B225" s="99"/>
      <c r="C225" s="174"/>
      <c r="D225" s="45"/>
      <c r="E225" s="45"/>
      <c r="F225" s="115"/>
      <c r="G225" s="120"/>
      <c r="H225" s="135"/>
      <c r="I225" s="174"/>
      <c r="J225" s="174"/>
      <c r="K225" s="174"/>
      <c r="L225" s="174"/>
      <c r="M225" s="72"/>
      <c r="N225" s="45"/>
    </row>
    <row r="226" spans="1:14" x14ac:dyDescent="0.2">
      <c r="A226" s="50" t="s">
        <v>204</v>
      </c>
      <c r="B226" s="99">
        <v>1632604.2</v>
      </c>
      <c r="C226" s="174">
        <v>1499969.97</v>
      </c>
      <c r="D226" s="45">
        <v>1702955.5</v>
      </c>
      <c r="E226" s="45">
        <v>1576543.6500000004</v>
      </c>
      <c r="F226" s="115">
        <v>1960772.9700000011</v>
      </c>
      <c r="G226" s="120">
        <v>1931983.4799999988</v>
      </c>
      <c r="H226" s="135">
        <v>1480764.98</v>
      </c>
      <c r="I226" s="174">
        <v>1467288.7999999996</v>
      </c>
      <c r="J226" s="174">
        <v>1924216.91</v>
      </c>
      <c r="K226" s="174">
        <v>1685995.2699999998</v>
      </c>
      <c r="L226" s="174">
        <v>1840444.9099999997</v>
      </c>
      <c r="M226" s="72">
        <v>2075568.11</v>
      </c>
      <c r="N226" s="45">
        <f t="shared" si="4"/>
        <v>20779108.75</v>
      </c>
    </row>
    <row r="227" spans="1:14" x14ac:dyDescent="0.2">
      <c r="A227" s="50"/>
      <c r="B227" s="99"/>
      <c r="C227" s="174"/>
      <c r="D227" s="45"/>
      <c r="E227" s="45"/>
      <c r="F227" s="115"/>
      <c r="G227" s="120"/>
      <c r="H227" s="135"/>
      <c r="I227" s="174"/>
      <c r="J227" s="174"/>
      <c r="K227" s="174"/>
      <c r="L227" s="174"/>
      <c r="M227" s="72"/>
      <c r="N227" s="45"/>
    </row>
    <row r="228" spans="1:14" x14ac:dyDescent="0.2">
      <c r="A228" s="50" t="s">
        <v>205</v>
      </c>
      <c r="B228" s="99">
        <v>15566.67</v>
      </c>
      <c r="C228" s="174">
        <v>14273.57</v>
      </c>
      <c r="D228" s="45">
        <v>16231.88</v>
      </c>
      <c r="E228" s="45">
        <v>15002.23</v>
      </c>
      <c r="F228" s="115">
        <v>18874.32</v>
      </c>
      <c r="G228" s="120">
        <v>18584.810000000001</v>
      </c>
      <c r="H228" s="135">
        <v>14090.81</v>
      </c>
      <c r="I228" s="174">
        <v>13962.58</v>
      </c>
      <c r="J228" s="174">
        <v>18389.12</v>
      </c>
      <c r="K228" s="174">
        <v>16043.76</v>
      </c>
      <c r="L228" s="174">
        <v>17605.75</v>
      </c>
      <c r="M228" s="72">
        <v>20032.330000000002</v>
      </c>
      <c r="N228" s="45">
        <f t="shared" si="4"/>
        <v>198657.83000000002</v>
      </c>
    </row>
    <row r="229" spans="1:14" x14ac:dyDescent="0.2">
      <c r="A229" s="50" t="s">
        <v>206</v>
      </c>
      <c r="B229" s="99">
        <v>51576.62</v>
      </c>
      <c r="C229" s="174">
        <v>47426.37</v>
      </c>
      <c r="D229" s="45">
        <v>53806.96</v>
      </c>
      <c r="E229" s="45">
        <v>49847.49</v>
      </c>
      <c r="F229" s="115">
        <v>61693.68</v>
      </c>
      <c r="G229" s="120">
        <v>60805.2</v>
      </c>
      <c r="H229" s="135">
        <v>46819.14</v>
      </c>
      <c r="I229" s="174">
        <v>46393.05</v>
      </c>
      <c r="J229" s="174">
        <v>60730.32</v>
      </c>
      <c r="K229" s="174">
        <v>53308.160000000003</v>
      </c>
      <c r="L229" s="174">
        <v>58062.27</v>
      </c>
      <c r="M229" s="72">
        <v>65231.3</v>
      </c>
      <c r="N229" s="45">
        <f t="shared" si="4"/>
        <v>655700.56000000006</v>
      </c>
    </row>
    <row r="230" spans="1:14" x14ac:dyDescent="0.2">
      <c r="A230" s="50" t="s">
        <v>207</v>
      </c>
      <c r="B230" s="99">
        <v>12515.11</v>
      </c>
      <c r="C230" s="174">
        <v>11523.6</v>
      </c>
      <c r="D230" s="45">
        <v>13059.35</v>
      </c>
      <c r="E230" s="45">
        <v>12111.88</v>
      </c>
      <c r="F230" s="115">
        <v>14872.39</v>
      </c>
      <c r="G230" s="120">
        <v>14665</v>
      </c>
      <c r="H230" s="135">
        <v>11376.06</v>
      </c>
      <c r="I230" s="174">
        <v>11272.53</v>
      </c>
      <c r="J230" s="174">
        <v>14713.32</v>
      </c>
      <c r="K230" s="174">
        <v>12952.75</v>
      </c>
      <c r="L230" s="174">
        <v>14057.51</v>
      </c>
      <c r="M230" s="72">
        <v>15696.1</v>
      </c>
      <c r="N230" s="45">
        <f t="shared" si="4"/>
        <v>158815.6</v>
      </c>
    </row>
    <row r="231" spans="1:14" x14ac:dyDescent="0.2">
      <c r="A231" s="50" t="s">
        <v>208</v>
      </c>
      <c r="B231" s="99">
        <v>712.7</v>
      </c>
      <c r="C231" s="174">
        <v>654.87</v>
      </c>
      <c r="D231" s="45">
        <v>743.42</v>
      </c>
      <c r="E231" s="45">
        <v>688.3</v>
      </c>
      <c r="F231" s="115">
        <v>855.48</v>
      </c>
      <c r="G231" s="120">
        <v>842.95</v>
      </c>
      <c r="H231" s="135">
        <v>646.49</v>
      </c>
      <c r="I231" s="174">
        <v>640.61</v>
      </c>
      <c r="J231" s="174">
        <v>839.89</v>
      </c>
      <c r="K231" s="174">
        <v>736.09</v>
      </c>
      <c r="L231" s="174">
        <v>803.28</v>
      </c>
      <c r="M231" s="72">
        <v>905.43</v>
      </c>
      <c r="N231" s="45">
        <f t="shared" si="4"/>
        <v>9069.51</v>
      </c>
    </row>
    <row r="232" spans="1:14" x14ac:dyDescent="0.2">
      <c r="A232" s="50" t="s">
        <v>209</v>
      </c>
      <c r="B232" s="99">
        <v>104191.14</v>
      </c>
      <c r="C232" s="174">
        <v>95639.039999999994</v>
      </c>
      <c r="D232" s="45">
        <v>108663.72</v>
      </c>
      <c r="E232" s="45">
        <v>100521.42</v>
      </c>
      <c r="F232" s="115">
        <v>125683.93</v>
      </c>
      <c r="G232" s="120">
        <v>123800.46</v>
      </c>
      <c r="H232" s="135">
        <v>94414.52</v>
      </c>
      <c r="I232" s="174">
        <v>93555.27</v>
      </c>
      <c r="J232" s="174">
        <v>122930.65</v>
      </c>
      <c r="K232" s="174">
        <v>107500.13</v>
      </c>
      <c r="L232" s="174">
        <v>117631.72</v>
      </c>
      <c r="M232" s="72">
        <v>133205.24</v>
      </c>
      <c r="N232" s="45">
        <f t="shared" si="4"/>
        <v>1327737.24</v>
      </c>
    </row>
    <row r="233" spans="1:14" x14ac:dyDescent="0.2">
      <c r="A233" s="50" t="s">
        <v>210</v>
      </c>
      <c r="B233" s="99">
        <v>37297.879999999997</v>
      </c>
      <c r="C233" s="174">
        <v>34084.879999999997</v>
      </c>
      <c r="D233" s="45">
        <v>38869.22</v>
      </c>
      <c r="E233" s="45">
        <v>35824.92</v>
      </c>
      <c r="F233" s="115">
        <v>45943.09</v>
      </c>
      <c r="G233" s="120">
        <v>45188.95</v>
      </c>
      <c r="H233" s="135">
        <v>33648.47</v>
      </c>
      <c r="I233" s="174">
        <v>33342.25</v>
      </c>
      <c r="J233" s="174">
        <v>44229.69</v>
      </c>
      <c r="K233" s="174">
        <v>38312.07</v>
      </c>
      <c r="L233" s="174">
        <v>42414.720000000001</v>
      </c>
      <c r="M233" s="72">
        <v>48973.56</v>
      </c>
      <c r="N233" s="45">
        <f t="shared" si="4"/>
        <v>478129.7</v>
      </c>
    </row>
    <row r="234" spans="1:14" x14ac:dyDescent="0.2">
      <c r="A234" s="50" t="s">
        <v>211</v>
      </c>
      <c r="B234" s="99">
        <v>68550.22</v>
      </c>
      <c r="C234" s="174">
        <v>60627.360000000001</v>
      </c>
      <c r="D234" s="45">
        <v>71042.37</v>
      </c>
      <c r="E234" s="45">
        <v>63722.400000000001</v>
      </c>
      <c r="F234" s="115">
        <v>97104.35</v>
      </c>
      <c r="G234" s="120">
        <v>94654.41</v>
      </c>
      <c r="H234" s="135">
        <v>59851.12</v>
      </c>
      <c r="I234" s="174">
        <v>59306.42</v>
      </c>
      <c r="J234" s="174">
        <v>84266.03</v>
      </c>
      <c r="K234" s="174">
        <v>68146.33</v>
      </c>
      <c r="L234" s="174">
        <v>82020.88</v>
      </c>
      <c r="M234" s="72">
        <v>107174.17</v>
      </c>
      <c r="N234" s="45">
        <f t="shared" si="4"/>
        <v>916466.06000000017</v>
      </c>
    </row>
    <row r="235" spans="1:14" x14ac:dyDescent="0.2">
      <c r="A235" s="50"/>
      <c r="B235" s="99"/>
      <c r="C235" s="174"/>
      <c r="D235" s="45"/>
      <c r="E235" s="45"/>
      <c r="F235" s="115"/>
      <c r="G235" s="120"/>
      <c r="H235" s="135"/>
      <c r="I235" s="174"/>
      <c r="J235" s="174"/>
      <c r="K235" s="174"/>
      <c r="L235" s="174"/>
      <c r="M235" s="72"/>
      <c r="N235" s="45"/>
    </row>
    <row r="236" spans="1:14" x14ac:dyDescent="0.2">
      <c r="A236" s="49" t="s">
        <v>63</v>
      </c>
      <c r="B236" s="99"/>
      <c r="C236" s="174"/>
      <c r="D236" s="45"/>
      <c r="E236" s="45"/>
      <c r="F236" s="115"/>
      <c r="G236" s="120"/>
      <c r="H236" s="135"/>
      <c r="I236" s="174"/>
      <c r="J236" s="174"/>
      <c r="K236" s="174"/>
      <c r="L236" s="174"/>
      <c r="M236" s="72"/>
      <c r="N236" s="45"/>
    </row>
    <row r="237" spans="1:14" x14ac:dyDescent="0.2">
      <c r="A237" s="50" t="s">
        <v>212</v>
      </c>
      <c r="B237" s="99">
        <v>1246.6300000000001</v>
      </c>
      <c r="C237" s="174">
        <v>1143.99</v>
      </c>
      <c r="D237" s="45">
        <v>1300.08</v>
      </c>
      <c r="E237" s="45">
        <v>1202.3900000000001</v>
      </c>
      <c r="F237" s="115">
        <v>1505.8</v>
      </c>
      <c r="G237" s="120">
        <v>1483.1</v>
      </c>
      <c r="H237" s="135">
        <v>1129.3399999999999</v>
      </c>
      <c r="I237" s="174">
        <v>1119.06</v>
      </c>
      <c r="J237" s="174">
        <v>1471.32</v>
      </c>
      <c r="K237" s="174">
        <v>1285.8599999999999</v>
      </c>
      <c r="L237" s="174">
        <v>1408.09</v>
      </c>
      <c r="M237" s="72">
        <v>1596.5</v>
      </c>
      <c r="N237" s="45">
        <f t="shared" si="4"/>
        <v>15892.16</v>
      </c>
    </row>
    <row r="238" spans="1:14" x14ac:dyDescent="0.2">
      <c r="A238" s="50" t="s">
        <v>213</v>
      </c>
      <c r="B238" s="99">
        <v>874.2</v>
      </c>
      <c r="C238" s="174">
        <v>804.43</v>
      </c>
      <c r="D238" s="45">
        <v>912.11</v>
      </c>
      <c r="E238" s="45">
        <v>845.49</v>
      </c>
      <c r="F238" s="115">
        <v>1042.07</v>
      </c>
      <c r="G238" s="120">
        <v>1027.31</v>
      </c>
      <c r="H238" s="135">
        <v>794.13</v>
      </c>
      <c r="I238" s="174">
        <v>786.9</v>
      </c>
      <c r="J238" s="174">
        <v>1028.5</v>
      </c>
      <c r="K238" s="174">
        <v>904.19</v>
      </c>
      <c r="L238" s="174">
        <v>982.97</v>
      </c>
      <c r="M238" s="72">
        <v>1100.75</v>
      </c>
      <c r="N238" s="45">
        <f t="shared" si="4"/>
        <v>11103.05</v>
      </c>
    </row>
    <row r="239" spans="1:14" x14ac:dyDescent="0.2">
      <c r="A239" s="50"/>
      <c r="B239" s="99"/>
      <c r="C239" s="174"/>
      <c r="D239" s="45"/>
      <c r="E239" s="45"/>
      <c r="F239" s="115"/>
      <c r="G239" s="120"/>
      <c r="H239" s="135"/>
      <c r="I239" s="174"/>
      <c r="J239" s="174"/>
      <c r="K239" s="174"/>
      <c r="L239" s="174"/>
      <c r="M239" s="72"/>
      <c r="N239" s="45"/>
    </row>
    <row r="240" spans="1:14" x14ac:dyDescent="0.2">
      <c r="A240" s="50" t="s">
        <v>214</v>
      </c>
      <c r="B240" s="99">
        <v>14077.6</v>
      </c>
      <c r="C240" s="174">
        <v>12928.22</v>
      </c>
      <c r="D240" s="45">
        <v>14683.11</v>
      </c>
      <c r="E240" s="45">
        <v>13588.21</v>
      </c>
      <c r="F240" s="115">
        <v>16943.11</v>
      </c>
      <c r="G240" s="120">
        <v>16691.849999999999</v>
      </c>
      <c r="H240" s="135">
        <v>12762.7</v>
      </c>
      <c r="I240" s="174">
        <v>12646.55</v>
      </c>
      <c r="J240" s="174">
        <v>16600.52</v>
      </c>
      <c r="K240" s="174">
        <v>14531.57</v>
      </c>
      <c r="L240" s="174">
        <v>15881.25</v>
      </c>
      <c r="M240" s="72">
        <v>17945.669999999998</v>
      </c>
      <c r="N240" s="45">
        <f t="shared" si="4"/>
        <v>179280.36</v>
      </c>
    </row>
    <row r="241" spans="1:14" x14ac:dyDescent="0.2">
      <c r="A241" s="50" t="s">
        <v>215</v>
      </c>
      <c r="B241" s="99">
        <v>8235.2199999999993</v>
      </c>
      <c r="C241" s="174">
        <v>7562.85</v>
      </c>
      <c r="D241" s="45">
        <v>8589.44</v>
      </c>
      <c r="E241" s="45">
        <v>7948.94</v>
      </c>
      <c r="F241" s="115">
        <v>9911.51</v>
      </c>
      <c r="G241" s="120">
        <v>9764.5300000000007</v>
      </c>
      <c r="H241" s="135">
        <v>7466.02</v>
      </c>
      <c r="I241" s="174">
        <v>7398.07</v>
      </c>
      <c r="J241" s="174">
        <v>9711.1</v>
      </c>
      <c r="K241" s="174">
        <v>8500.7900000000009</v>
      </c>
      <c r="L241" s="174">
        <v>9290.34</v>
      </c>
      <c r="M241" s="72">
        <v>10498</v>
      </c>
      <c r="N241" s="45">
        <f t="shared" si="4"/>
        <v>104876.81</v>
      </c>
    </row>
    <row r="242" spans="1:14" x14ac:dyDescent="0.2">
      <c r="A242" s="50" t="s">
        <v>216</v>
      </c>
      <c r="B242" s="99">
        <v>3688.03</v>
      </c>
      <c r="C242" s="174">
        <v>3371.69</v>
      </c>
      <c r="D242" s="45">
        <v>3843.67</v>
      </c>
      <c r="E242" s="45">
        <v>3543.81</v>
      </c>
      <c r="F242" s="115">
        <v>4534.34</v>
      </c>
      <c r="G242" s="120">
        <v>4460.49</v>
      </c>
      <c r="H242" s="135">
        <v>3328.52</v>
      </c>
      <c r="I242" s="174">
        <v>3298.22</v>
      </c>
      <c r="J242" s="174">
        <v>4371.45</v>
      </c>
      <c r="K242" s="174">
        <v>3789.84</v>
      </c>
      <c r="L242" s="174">
        <v>4191.25</v>
      </c>
      <c r="M242" s="72">
        <v>4830.97</v>
      </c>
      <c r="N242" s="45">
        <f t="shared" si="4"/>
        <v>47252.28</v>
      </c>
    </row>
    <row r="243" spans="1:14" x14ac:dyDescent="0.2">
      <c r="A243" s="50" t="s">
        <v>217</v>
      </c>
      <c r="B243" s="99">
        <v>414.45</v>
      </c>
      <c r="C243" s="174">
        <v>382.83</v>
      </c>
      <c r="D243" s="45">
        <v>432.71</v>
      </c>
      <c r="E243" s="45">
        <v>402.37</v>
      </c>
      <c r="F243" s="115">
        <v>484.88</v>
      </c>
      <c r="G243" s="120">
        <v>478.66</v>
      </c>
      <c r="H243" s="135">
        <v>377.93</v>
      </c>
      <c r="I243" s="174">
        <v>374.49</v>
      </c>
      <c r="J243" s="174">
        <v>485.45</v>
      </c>
      <c r="K243" s="174">
        <v>430.31</v>
      </c>
      <c r="L243" s="174">
        <v>463.08</v>
      </c>
      <c r="M243" s="72">
        <v>509.45</v>
      </c>
      <c r="N243" s="45">
        <f t="shared" si="4"/>
        <v>5236.6099999999997</v>
      </c>
    </row>
    <row r="244" spans="1:14" x14ac:dyDescent="0.2">
      <c r="A244" s="50"/>
      <c r="B244" s="99"/>
      <c r="C244" s="174"/>
      <c r="D244" s="45"/>
      <c r="E244" s="45"/>
      <c r="F244" s="115"/>
      <c r="G244" s="120"/>
      <c r="H244" s="135"/>
      <c r="I244" s="174"/>
      <c r="J244" s="174"/>
      <c r="K244" s="174"/>
      <c r="L244" s="174"/>
      <c r="M244" s="72"/>
      <c r="N244" s="45"/>
    </row>
    <row r="245" spans="1:14" x14ac:dyDescent="0.2">
      <c r="A245" s="51" t="s">
        <v>218</v>
      </c>
      <c r="B245" s="100">
        <v>1951550.6699999997</v>
      </c>
      <c r="C245" s="67">
        <v>1790393.6700000004</v>
      </c>
      <c r="D245" s="52">
        <v>2035133.54</v>
      </c>
      <c r="E245" s="52">
        <v>1881793.5</v>
      </c>
      <c r="F245" s="116">
        <v>2360221.92</v>
      </c>
      <c r="G245" s="121">
        <v>2324431.1999999997</v>
      </c>
      <c r="H245" s="136">
        <v>1767470.23</v>
      </c>
      <c r="I245" s="67">
        <v>1751384.7999999998</v>
      </c>
      <c r="J245" s="67">
        <v>2303984.27</v>
      </c>
      <c r="K245" s="67">
        <v>2012437.12</v>
      </c>
      <c r="L245" s="67">
        <v>2205258.0199999996</v>
      </c>
      <c r="M245" s="67">
        <v>2503267.580000001</v>
      </c>
      <c r="N245" s="52">
        <f>SUM(B245:M245)</f>
        <v>24887326.520000003</v>
      </c>
    </row>
    <row r="246" spans="1:14" x14ac:dyDescent="0.2">
      <c r="A246" s="53"/>
      <c r="B246" s="99"/>
      <c r="C246" s="174"/>
      <c r="D246" s="45"/>
      <c r="E246" s="45"/>
      <c r="F246" s="115"/>
      <c r="G246" s="120"/>
      <c r="H246" s="135" t="s">
        <v>274</v>
      </c>
      <c r="I246" s="174"/>
      <c r="J246" s="174"/>
      <c r="K246" s="174"/>
      <c r="L246" s="174"/>
      <c r="M246" s="72"/>
      <c r="N246" s="45"/>
    </row>
    <row r="247" spans="1:14" x14ac:dyDescent="0.2">
      <c r="A247" s="49" t="s">
        <v>219</v>
      </c>
      <c r="B247" s="99"/>
      <c r="C247" s="174"/>
      <c r="D247" s="45"/>
      <c r="E247" s="45"/>
      <c r="F247" s="115"/>
      <c r="G247" s="120"/>
      <c r="H247" s="135"/>
      <c r="I247" s="174"/>
      <c r="J247" s="174"/>
      <c r="K247" s="174"/>
      <c r="L247" s="174"/>
      <c r="M247" s="72"/>
      <c r="N247" s="45"/>
    </row>
    <row r="248" spans="1:14" x14ac:dyDescent="0.2">
      <c r="A248" s="49" t="s">
        <v>68</v>
      </c>
      <c r="B248" s="99"/>
      <c r="C248" s="174"/>
      <c r="D248" s="45"/>
      <c r="E248" s="45"/>
      <c r="F248" s="115"/>
      <c r="G248" s="120"/>
      <c r="H248" s="135"/>
      <c r="I248" s="174"/>
      <c r="J248" s="174"/>
      <c r="K248" s="174"/>
      <c r="L248" s="174"/>
      <c r="M248" s="72"/>
      <c r="N248" s="45"/>
    </row>
    <row r="249" spans="1:14" x14ac:dyDescent="0.2">
      <c r="A249" s="50" t="s">
        <v>220</v>
      </c>
      <c r="B249" s="99">
        <v>232900.30789706809</v>
      </c>
      <c r="C249" s="174">
        <v>232155.8178970681</v>
      </c>
      <c r="D249" s="45">
        <v>199702.19789706811</v>
      </c>
      <c r="E249" s="45">
        <v>211881.58789706809</v>
      </c>
      <c r="F249" s="115">
        <v>225186.39789706815</v>
      </c>
      <c r="G249" s="120">
        <v>246111.71789706816</v>
      </c>
      <c r="H249" s="135">
        <v>225098.19789706811</v>
      </c>
      <c r="I249" s="174">
        <v>224866.67789706815</v>
      </c>
      <c r="J249" s="174">
        <v>247650.67789706815</v>
      </c>
      <c r="K249" s="174">
        <v>211430.82789706808</v>
      </c>
      <c r="L249" s="174">
        <v>258147.57789706808</v>
      </c>
      <c r="M249" s="72">
        <v>232504.73789706815</v>
      </c>
      <c r="N249" s="45">
        <f t="shared" si="4"/>
        <v>2747636.7247648179</v>
      </c>
    </row>
    <row r="250" spans="1:14" x14ac:dyDescent="0.2">
      <c r="A250" s="49"/>
      <c r="B250" s="99"/>
      <c r="C250" s="174"/>
      <c r="D250" s="45"/>
      <c r="E250" s="45"/>
      <c r="F250" s="115"/>
      <c r="G250" s="120"/>
      <c r="H250" s="135"/>
      <c r="I250" s="174"/>
      <c r="J250" s="174"/>
      <c r="K250" s="174"/>
      <c r="L250" s="174"/>
      <c r="M250" s="72"/>
      <c r="N250" s="45"/>
    </row>
    <row r="251" spans="1:14" x14ac:dyDescent="0.2">
      <c r="A251" s="50" t="s">
        <v>221</v>
      </c>
      <c r="B251" s="99">
        <v>43412.63</v>
      </c>
      <c r="C251" s="174">
        <v>43274.04</v>
      </c>
      <c r="D251" s="45">
        <v>37225.83</v>
      </c>
      <c r="E251" s="45">
        <v>39496.15</v>
      </c>
      <c r="F251" s="115">
        <v>41976.26</v>
      </c>
      <c r="G251" s="120">
        <v>45876.88</v>
      </c>
      <c r="H251" s="135">
        <v>41959.81</v>
      </c>
      <c r="I251" s="174">
        <v>41916.660000000003</v>
      </c>
      <c r="J251" s="174">
        <v>46163.75</v>
      </c>
      <c r="K251" s="174">
        <v>39412.129999999997</v>
      </c>
      <c r="L251" s="174">
        <v>48120.44</v>
      </c>
      <c r="M251" s="72">
        <v>43340.31</v>
      </c>
      <c r="N251" s="45">
        <f t="shared" si="4"/>
        <v>512174.89</v>
      </c>
    </row>
    <row r="252" spans="1:14" x14ac:dyDescent="0.2">
      <c r="A252" s="50"/>
      <c r="B252" s="99"/>
      <c r="C252" s="174"/>
      <c r="D252" s="45"/>
      <c r="E252" s="45"/>
      <c r="F252" s="115"/>
      <c r="G252" s="120"/>
      <c r="I252" s="174"/>
      <c r="J252" s="174"/>
      <c r="K252" s="174"/>
      <c r="L252" s="174"/>
      <c r="M252" s="72"/>
      <c r="N252" s="45"/>
    </row>
    <row r="253" spans="1:14" x14ac:dyDescent="0.2">
      <c r="A253" s="49" t="s">
        <v>63</v>
      </c>
      <c r="B253" s="99"/>
      <c r="C253" s="174"/>
      <c r="D253" s="45"/>
      <c r="E253" s="45"/>
      <c r="F253" s="115"/>
      <c r="G253" s="120"/>
      <c r="I253" s="174"/>
      <c r="J253" s="174"/>
      <c r="K253" s="174"/>
      <c r="L253" s="174"/>
      <c r="M253" s="72"/>
      <c r="N253" s="45"/>
    </row>
    <row r="254" spans="1:14" x14ac:dyDescent="0.2">
      <c r="A254" s="50" t="s">
        <v>222</v>
      </c>
      <c r="B254" s="99">
        <v>30335.06</v>
      </c>
      <c r="C254" s="174">
        <v>30238.71</v>
      </c>
      <c r="D254" s="45">
        <v>26015.41</v>
      </c>
      <c r="E254" s="45">
        <v>27602.03</v>
      </c>
      <c r="F254" s="115">
        <v>29335.26</v>
      </c>
      <c r="G254" s="120">
        <v>32061.22</v>
      </c>
      <c r="H254" s="135">
        <v>29323.77</v>
      </c>
      <c r="I254" s="174">
        <v>29293.61</v>
      </c>
      <c r="J254" s="174">
        <v>32261.7</v>
      </c>
      <c r="K254" s="174">
        <v>27543.31</v>
      </c>
      <c r="L254" s="174">
        <v>33629.15</v>
      </c>
      <c r="M254" s="72">
        <v>30288.18</v>
      </c>
      <c r="N254" s="45">
        <f t="shared" si="4"/>
        <v>357927.41000000003</v>
      </c>
    </row>
    <row r="255" spans="1:14" x14ac:dyDescent="0.2">
      <c r="A255" s="50"/>
      <c r="B255" s="99"/>
      <c r="C255" s="174"/>
      <c r="D255" s="45"/>
      <c r="E255" s="45"/>
      <c r="F255" s="115"/>
      <c r="G255" s="120"/>
      <c r="H255" s="135"/>
      <c r="I255" s="174"/>
      <c r="J255" s="174"/>
      <c r="K255" s="174"/>
      <c r="L255" s="174"/>
      <c r="M255" s="72"/>
      <c r="N255" s="45"/>
    </row>
    <row r="256" spans="1:14" x14ac:dyDescent="0.2">
      <c r="A256" s="51" t="s">
        <v>223</v>
      </c>
      <c r="B256" s="167">
        <v>306647.9978970681</v>
      </c>
      <c r="C256" s="67">
        <v>305668.5678970681</v>
      </c>
      <c r="D256" s="167">
        <v>262943.4378970681</v>
      </c>
      <c r="E256" s="167">
        <v>278979.76789706806</v>
      </c>
      <c r="F256" s="167">
        <v>296497.91789706814</v>
      </c>
      <c r="G256" s="167">
        <v>324049.8178970681</v>
      </c>
      <c r="H256" s="167">
        <v>296381.77789706818</v>
      </c>
      <c r="I256" s="67">
        <v>296076.94789706811</v>
      </c>
      <c r="J256" s="67">
        <v>326076.12789706816</v>
      </c>
      <c r="K256" s="67">
        <v>278386.26789706812</v>
      </c>
      <c r="L256" s="67">
        <v>339897.16789706808</v>
      </c>
      <c r="M256" s="67">
        <v>306133.22789706814</v>
      </c>
      <c r="N256" s="52">
        <f t="shared" si="4"/>
        <v>3617739.0247648172</v>
      </c>
    </row>
    <row r="257" spans="1:16" x14ac:dyDescent="0.2">
      <c r="A257" s="53"/>
      <c r="B257" s="99"/>
      <c r="C257" s="174"/>
      <c r="D257" s="45"/>
      <c r="E257" s="45"/>
      <c r="F257" s="115"/>
      <c r="G257" s="120"/>
      <c r="I257" s="174"/>
      <c r="J257" s="174"/>
      <c r="K257" s="174"/>
      <c r="L257" s="174"/>
      <c r="M257" s="72"/>
      <c r="N257" s="45"/>
    </row>
    <row r="258" spans="1:16" x14ac:dyDescent="0.2">
      <c r="A258" s="49" t="s">
        <v>224</v>
      </c>
      <c r="B258" s="99"/>
      <c r="C258" s="174"/>
      <c r="D258" s="45"/>
      <c r="E258" s="45"/>
      <c r="F258" s="115"/>
      <c r="G258" s="120"/>
      <c r="H258" s="135"/>
      <c r="I258" s="174"/>
      <c r="J258" s="174"/>
      <c r="K258" s="174"/>
      <c r="L258" s="174"/>
      <c r="M258" s="72"/>
      <c r="N258" s="45"/>
    </row>
    <row r="259" spans="1:16" x14ac:dyDescent="0.2">
      <c r="A259" s="49" t="s">
        <v>68</v>
      </c>
      <c r="B259" s="99"/>
      <c r="C259" s="174"/>
      <c r="D259" s="45"/>
      <c r="E259" s="45"/>
      <c r="F259" s="115"/>
      <c r="G259" s="120"/>
      <c r="H259" s="135"/>
      <c r="I259" s="174"/>
      <c r="J259" s="174"/>
      <c r="K259" s="174"/>
      <c r="L259" s="174"/>
      <c r="M259" s="72"/>
      <c r="N259" s="45"/>
    </row>
    <row r="260" spans="1:16" x14ac:dyDescent="0.2">
      <c r="A260" s="50" t="s">
        <v>225</v>
      </c>
      <c r="B260" s="99">
        <v>440232.4</v>
      </c>
      <c r="C260" s="174">
        <v>377377.32</v>
      </c>
      <c r="D260" s="45">
        <v>421987.24</v>
      </c>
      <c r="E260" s="45">
        <v>370288.27</v>
      </c>
      <c r="F260" s="115">
        <v>330206.90000000002</v>
      </c>
      <c r="G260" s="120">
        <v>565011</v>
      </c>
      <c r="H260" s="135">
        <v>346752.69</v>
      </c>
      <c r="I260" s="174">
        <v>431181.9</v>
      </c>
      <c r="J260" s="174">
        <v>532243.80000000005</v>
      </c>
      <c r="K260" s="174">
        <v>430909.81</v>
      </c>
      <c r="L260" s="174">
        <v>471004.2</v>
      </c>
      <c r="M260" s="72">
        <v>599651.25</v>
      </c>
      <c r="N260" s="45">
        <f t="shared" si="4"/>
        <v>5316846.7799999993</v>
      </c>
    </row>
    <row r="261" spans="1:16" x14ac:dyDescent="0.2">
      <c r="A261" s="50"/>
      <c r="B261" s="99"/>
      <c r="C261" s="174"/>
      <c r="D261" s="45"/>
      <c r="E261" s="45"/>
      <c r="F261" s="115"/>
      <c r="G261" s="120"/>
      <c r="H261" s="135"/>
      <c r="I261" s="174"/>
      <c r="J261" s="174"/>
      <c r="K261" s="174"/>
      <c r="L261" s="174"/>
      <c r="M261" s="72"/>
      <c r="N261" s="45"/>
    </row>
    <row r="262" spans="1:16" x14ac:dyDescent="0.2">
      <c r="A262" s="49" t="s">
        <v>63</v>
      </c>
      <c r="B262" s="99"/>
      <c r="C262" s="174"/>
      <c r="D262" s="45"/>
      <c r="E262" s="45"/>
      <c r="F262" s="115"/>
      <c r="G262" s="120"/>
      <c r="H262" s="136"/>
      <c r="I262" s="174"/>
      <c r="J262" s="174"/>
      <c r="K262" s="174"/>
      <c r="L262" s="174"/>
      <c r="M262" s="72"/>
      <c r="N262" s="45"/>
    </row>
    <row r="263" spans="1:16" x14ac:dyDescent="0.2">
      <c r="A263" s="50" t="s">
        <v>64</v>
      </c>
      <c r="B263" s="99">
        <v>155.53</v>
      </c>
      <c r="C263" s="174">
        <v>133.04</v>
      </c>
      <c r="D263" s="45">
        <v>149</v>
      </c>
      <c r="E263" s="45">
        <v>130.5</v>
      </c>
      <c r="F263" s="115">
        <v>116.22</v>
      </c>
      <c r="G263" s="120">
        <v>200.12</v>
      </c>
      <c r="H263" s="135">
        <v>122.08</v>
      </c>
      <c r="I263" s="174">
        <v>152.29</v>
      </c>
      <c r="J263" s="174">
        <v>188.45</v>
      </c>
      <c r="K263" s="174">
        <v>152.19</v>
      </c>
      <c r="L263" s="174">
        <v>166.54</v>
      </c>
      <c r="M263" s="72">
        <v>212.56</v>
      </c>
      <c r="N263" s="45">
        <f t="shared" si="4"/>
        <v>1878.52</v>
      </c>
    </row>
    <row r="264" spans="1:16" x14ac:dyDescent="0.2">
      <c r="A264" s="50"/>
      <c r="B264" s="99"/>
      <c r="C264" s="174"/>
      <c r="D264" s="45"/>
      <c r="E264" s="45"/>
      <c r="F264" s="115"/>
      <c r="G264" s="120"/>
      <c r="H264" s="135"/>
      <c r="I264" s="174"/>
      <c r="J264" s="174"/>
      <c r="K264" s="174"/>
      <c r="L264" s="174"/>
      <c r="M264" s="72"/>
      <c r="N264" s="45"/>
    </row>
    <row r="265" spans="1:16" x14ac:dyDescent="0.2">
      <c r="A265" s="51" t="s">
        <v>226</v>
      </c>
      <c r="B265" s="100">
        <v>440387.93000000005</v>
      </c>
      <c r="C265" s="67">
        <v>377510.36</v>
      </c>
      <c r="D265" s="52">
        <v>422136.24</v>
      </c>
      <c r="E265" s="52">
        <v>370418.77</v>
      </c>
      <c r="F265" s="116">
        <v>330323.12</v>
      </c>
      <c r="G265" s="121">
        <v>565211.12</v>
      </c>
      <c r="H265" s="167">
        <v>346874.77</v>
      </c>
      <c r="I265" s="67">
        <v>431334.19</v>
      </c>
      <c r="J265" s="67">
        <v>532432.25</v>
      </c>
      <c r="K265" s="67">
        <v>431062</v>
      </c>
      <c r="L265" s="67">
        <v>471170.74</v>
      </c>
      <c r="M265" s="73">
        <v>599863.81000000006</v>
      </c>
      <c r="N265" s="52">
        <f t="shared" si="4"/>
        <v>5318725.3000000007</v>
      </c>
    </row>
    <row r="266" spans="1:16" x14ac:dyDescent="0.2">
      <c r="A266" s="53"/>
      <c r="B266" s="99"/>
      <c r="C266" s="174"/>
      <c r="D266" s="45"/>
      <c r="E266" s="45"/>
      <c r="F266" s="115"/>
      <c r="G266" s="120"/>
      <c r="H266" s="135"/>
      <c r="I266" s="174"/>
      <c r="J266" s="174"/>
      <c r="K266" s="174"/>
      <c r="L266" s="174"/>
      <c r="M266" s="72"/>
      <c r="N266" s="45"/>
    </row>
    <row r="267" spans="1:16" x14ac:dyDescent="0.2">
      <c r="A267" s="49" t="s">
        <v>227</v>
      </c>
      <c r="B267" s="99"/>
      <c r="C267" s="174"/>
      <c r="D267" s="45"/>
      <c r="E267" s="45"/>
      <c r="F267" s="115"/>
      <c r="G267" s="120"/>
      <c r="H267" s="135"/>
      <c r="I267" s="174"/>
      <c r="J267" s="174"/>
      <c r="K267" s="174"/>
      <c r="L267" s="174"/>
      <c r="M267" s="72"/>
      <c r="N267" s="45"/>
    </row>
    <row r="268" spans="1:16" x14ac:dyDescent="0.2">
      <c r="A268" s="49" t="s">
        <v>102</v>
      </c>
      <c r="B268" s="99"/>
      <c r="C268" s="174"/>
      <c r="D268" s="45"/>
      <c r="E268" s="45"/>
      <c r="F268" s="115"/>
      <c r="G268" s="120"/>
      <c r="H268" s="135"/>
      <c r="I268" s="174"/>
      <c r="J268" s="174"/>
      <c r="K268" s="174"/>
      <c r="L268" s="174"/>
      <c r="M268" s="72"/>
      <c r="N268" s="45"/>
    </row>
    <row r="269" spans="1:16" x14ac:dyDescent="0.2">
      <c r="A269" s="50" t="s">
        <v>228</v>
      </c>
      <c r="B269" s="99">
        <v>10995.33</v>
      </c>
      <c r="C269" s="174">
        <v>10995.33</v>
      </c>
      <c r="D269" s="45">
        <v>10995.33</v>
      </c>
      <c r="E269" s="45">
        <v>10995.33</v>
      </c>
      <c r="F269" s="115">
        <v>10995.33</v>
      </c>
      <c r="G269" s="120">
        <v>10995.33</v>
      </c>
      <c r="H269" s="135">
        <v>10995.33</v>
      </c>
      <c r="I269" s="174">
        <v>10995.33</v>
      </c>
      <c r="J269" s="174">
        <v>10995.33</v>
      </c>
      <c r="K269" s="174">
        <v>10995.33</v>
      </c>
      <c r="L269" s="174">
        <v>10995.33</v>
      </c>
      <c r="M269" s="72">
        <v>10995.33</v>
      </c>
      <c r="N269" s="45">
        <f t="shared" si="4"/>
        <v>131943.96</v>
      </c>
      <c r="O269" s="45"/>
      <c r="P269" s="45"/>
    </row>
    <row r="270" spans="1:16" x14ac:dyDescent="0.2">
      <c r="A270" s="50" t="s">
        <v>229</v>
      </c>
      <c r="B270" s="99">
        <v>5324.45</v>
      </c>
      <c r="C270" s="174">
        <v>5324.45</v>
      </c>
      <c r="D270" s="45">
        <v>5324.45</v>
      </c>
      <c r="E270" s="45">
        <v>5324.45</v>
      </c>
      <c r="F270" s="115">
        <v>5324.45</v>
      </c>
      <c r="G270" s="120">
        <v>5324.45</v>
      </c>
      <c r="H270" s="135">
        <v>5324.45</v>
      </c>
      <c r="I270" s="174">
        <v>5324.45</v>
      </c>
      <c r="J270" s="174">
        <v>5324.45</v>
      </c>
      <c r="K270" s="174">
        <v>5324.45</v>
      </c>
      <c r="L270" s="174">
        <v>5324.45</v>
      </c>
      <c r="M270" s="72">
        <v>5324.45</v>
      </c>
      <c r="N270" s="45">
        <f t="shared" si="4"/>
        <v>63893.399999999987</v>
      </c>
      <c r="P270" s="45"/>
    </row>
    <row r="271" spans="1:16" x14ac:dyDescent="0.2">
      <c r="A271" s="50" t="s">
        <v>230</v>
      </c>
      <c r="B271" s="99">
        <v>0</v>
      </c>
      <c r="C271" s="174">
        <v>0</v>
      </c>
      <c r="D271" s="45">
        <v>0</v>
      </c>
      <c r="E271" s="45">
        <v>0</v>
      </c>
      <c r="F271" s="115">
        <v>0</v>
      </c>
      <c r="G271" s="120">
        <v>0</v>
      </c>
      <c r="H271" s="135">
        <v>0</v>
      </c>
      <c r="I271" s="174">
        <v>0</v>
      </c>
      <c r="J271" s="174">
        <v>0</v>
      </c>
      <c r="K271" s="174">
        <v>0</v>
      </c>
      <c r="L271" s="174">
        <v>0</v>
      </c>
      <c r="M271" s="72">
        <v>0</v>
      </c>
      <c r="N271" s="45">
        <f t="shared" si="4"/>
        <v>0</v>
      </c>
      <c r="P271" s="45"/>
    </row>
    <row r="272" spans="1:16" x14ac:dyDescent="0.2">
      <c r="A272" s="50"/>
      <c r="B272" s="99"/>
      <c r="C272" s="174"/>
      <c r="D272" s="45"/>
      <c r="E272" s="45"/>
      <c r="F272" s="115"/>
      <c r="G272" s="120"/>
      <c r="H272" s="135"/>
      <c r="I272" s="174"/>
      <c r="J272" s="174"/>
      <c r="K272" s="174"/>
      <c r="L272" s="174"/>
      <c r="M272" s="72"/>
      <c r="N272" s="45"/>
      <c r="P272" s="45"/>
    </row>
    <row r="273" spans="1:16" x14ac:dyDescent="0.2">
      <c r="A273" s="49" t="s">
        <v>68</v>
      </c>
      <c r="B273" s="99"/>
      <c r="C273" s="174"/>
      <c r="D273" s="45"/>
      <c r="E273" s="45"/>
      <c r="F273" s="115"/>
      <c r="G273" s="120"/>
      <c r="H273" s="135"/>
      <c r="I273" s="174"/>
      <c r="J273" s="174"/>
      <c r="K273" s="174"/>
      <c r="L273" s="174"/>
      <c r="M273" s="72"/>
      <c r="N273" s="45"/>
      <c r="P273" s="45"/>
    </row>
    <row r="274" spans="1:16" x14ac:dyDescent="0.2">
      <c r="A274" s="50" t="s">
        <v>231</v>
      </c>
      <c r="B274" s="99">
        <v>12963896.84</v>
      </c>
      <c r="C274" s="174">
        <v>12694466.029999999</v>
      </c>
      <c r="D274" s="45">
        <v>13315460.539999999</v>
      </c>
      <c r="E274" s="45">
        <v>12695742.1</v>
      </c>
      <c r="F274" s="115">
        <v>12487450.18</v>
      </c>
      <c r="G274" s="120">
        <v>14432655.399999999</v>
      </c>
      <c r="H274" s="135">
        <v>11882900.369999992</v>
      </c>
      <c r="I274" s="174">
        <v>11730221.649999995</v>
      </c>
      <c r="J274" s="174">
        <v>13933603.870000003</v>
      </c>
      <c r="K274" s="174">
        <v>12928943.540000001</v>
      </c>
      <c r="L274" s="174">
        <v>13241100.529999999</v>
      </c>
      <c r="M274" s="72">
        <v>13780205.09</v>
      </c>
      <c r="N274" s="45">
        <f t="shared" si="4"/>
        <v>156086646.13999999</v>
      </c>
      <c r="P274" s="45"/>
    </row>
    <row r="275" spans="1:16" x14ac:dyDescent="0.2">
      <c r="A275" s="50"/>
      <c r="B275" s="99"/>
      <c r="C275" s="174"/>
      <c r="D275" s="45"/>
      <c r="E275" s="45"/>
      <c r="F275" s="115"/>
      <c r="G275" s="120"/>
      <c r="H275" s="135"/>
      <c r="I275" s="174"/>
      <c r="J275" s="174"/>
      <c r="K275" s="174"/>
      <c r="L275" s="174"/>
      <c r="M275" s="72"/>
      <c r="N275" s="45"/>
      <c r="P275" s="45"/>
    </row>
    <row r="276" spans="1:16" x14ac:dyDescent="0.2">
      <c r="A276" s="50" t="s">
        <v>232</v>
      </c>
      <c r="B276" s="99">
        <v>7849224.4199999999</v>
      </c>
      <c r="C276" s="174">
        <v>7671236.8899999997</v>
      </c>
      <c r="D276" s="45">
        <v>8081469.3899999997</v>
      </c>
      <c r="E276" s="45">
        <v>7672079.8799999999</v>
      </c>
      <c r="F276" s="115">
        <v>7534481.0499999998</v>
      </c>
      <c r="G276" s="120">
        <v>8819494.6600000001</v>
      </c>
      <c r="H276" s="135">
        <v>7146672.7699999996</v>
      </c>
      <c r="I276" s="174">
        <v>7054847.9800000004</v>
      </c>
      <c r="J276" s="174">
        <v>8457661.2400000002</v>
      </c>
      <c r="K276" s="174">
        <v>7793976.9400000004</v>
      </c>
      <c r="L276" s="174">
        <v>8032346.75</v>
      </c>
      <c r="M276" s="72">
        <v>8388482.2800000003</v>
      </c>
      <c r="N276" s="45">
        <f t="shared" si="4"/>
        <v>94501974.249999985</v>
      </c>
      <c r="P276" s="45"/>
    </row>
    <row r="277" spans="1:16" x14ac:dyDescent="0.2">
      <c r="A277" s="50" t="s">
        <v>233</v>
      </c>
      <c r="B277" s="99">
        <v>3158391.18</v>
      </c>
      <c r="C277" s="174">
        <v>3087950.45</v>
      </c>
      <c r="D277" s="45">
        <v>3250304.96</v>
      </c>
      <c r="E277" s="45">
        <v>3088284.07</v>
      </c>
      <c r="F277" s="115">
        <v>3033827.65</v>
      </c>
      <c r="G277" s="120">
        <v>3542387.46</v>
      </c>
      <c r="H277" s="135">
        <v>2879507.35</v>
      </c>
      <c r="I277" s="174">
        <v>2842509.69</v>
      </c>
      <c r="J277" s="174">
        <v>3401525.25</v>
      </c>
      <c r="K277" s="174">
        <v>3138864.1</v>
      </c>
      <c r="L277" s="174">
        <v>3230864.07</v>
      </c>
      <c r="M277" s="72">
        <v>3371809.05</v>
      </c>
      <c r="N277" s="45">
        <f t="shared" si="4"/>
        <v>38026225.280000001</v>
      </c>
      <c r="P277" s="45"/>
    </row>
    <row r="278" spans="1:16" x14ac:dyDescent="0.2">
      <c r="A278" s="50"/>
      <c r="B278" s="99"/>
      <c r="C278" s="174"/>
      <c r="D278" s="45"/>
      <c r="E278" s="45"/>
      <c r="F278" s="115"/>
      <c r="G278" s="120"/>
      <c r="H278" s="135"/>
      <c r="I278" s="174"/>
      <c r="J278" s="174"/>
      <c r="K278" s="174"/>
      <c r="L278" s="174"/>
      <c r="M278" s="72"/>
      <c r="N278" s="45"/>
      <c r="P278" s="45"/>
    </row>
    <row r="279" spans="1:16" x14ac:dyDescent="0.2">
      <c r="A279" s="49" t="s">
        <v>63</v>
      </c>
      <c r="B279" s="99"/>
      <c r="C279" s="174"/>
      <c r="D279" s="45"/>
      <c r="E279" s="45"/>
      <c r="F279" s="115"/>
      <c r="G279" s="120"/>
      <c r="H279" s="135"/>
      <c r="I279" s="174"/>
      <c r="J279" s="174"/>
      <c r="K279" s="174"/>
      <c r="L279" s="174"/>
      <c r="M279" s="72"/>
      <c r="N279" s="45"/>
      <c r="P279" s="45"/>
    </row>
    <row r="280" spans="1:16" x14ac:dyDescent="0.2">
      <c r="A280" s="50" t="s">
        <v>64</v>
      </c>
      <c r="B280" s="99">
        <v>23491.57</v>
      </c>
      <c r="C280" s="174">
        <v>23069.360000000001</v>
      </c>
      <c r="D280" s="45">
        <v>24042.47</v>
      </c>
      <c r="E280" s="45">
        <v>23071.360000000001</v>
      </c>
      <c r="F280" s="115">
        <v>22744.97</v>
      </c>
      <c r="G280" s="120">
        <v>25793.14</v>
      </c>
      <c r="H280" s="135">
        <v>21746.25</v>
      </c>
      <c r="I280" s="174">
        <v>21466.84</v>
      </c>
      <c r="J280" s="174">
        <v>25154.04</v>
      </c>
      <c r="K280" s="174">
        <v>23579.72</v>
      </c>
      <c r="L280" s="174">
        <v>23925.95</v>
      </c>
      <c r="M280" s="72">
        <v>24770.74</v>
      </c>
      <c r="N280" s="45">
        <f t="shared" si="4"/>
        <v>282856.41000000003</v>
      </c>
      <c r="P280" s="45"/>
    </row>
    <row r="281" spans="1:16" x14ac:dyDescent="0.2">
      <c r="A281" s="50" t="s">
        <v>234</v>
      </c>
      <c r="B281" s="99">
        <v>144764.28</v>
      </c>
      <c r="C281" s="174">
        <v>142728.43</v>
      </c>
      <c r="D281" s="45">
        <v>147420.74</v>
      </c>
      <c r="E281" s="45">
        <v>142738.07</v>
      </c>
      <c r="F281" s="115">
        <v>141164.19</v>
      </c>
      <c r="G281" s="120">
        <v>155862.41</v>
      </c>
      <c r="H281" s="135">
        <v>135839.1</v>
      </c>
      <c r="I281" s="174">
        <v>134093.76000000001</v>
      </c>
      <c r="J281" s="174">
        <v>154197.26999999999</v>
      </c>
      <c r="K281" s="174">
        <v>146605.93</v>
      </c>
      <c r="L281" s="174">
        <v>146858.87</v>
      </c>
      <c r="M281" s="72">
        <v>150932.41</v>
      </c>
      <c r="N281" s="45">
        <f t="shared" ref="N281:N302" si="5">SUM(B281:M281)</f>
        <v>1743205.4599999997</v>
      </c>
      <c r="P281" s="45"/>
    </row>
    <row r="282" spans="1:16" x14ac:dyDescent="0.2">
      <c r="A282" s="50" t="s">
        <v>235</v>
      </c>
      <c r="B282" s="99">
        <v>380697.86</v>
      </c>
      <c r="C282" s="174">
        <v>380697.86</v>
      </c>
      <c r="D282" s="45">
        <v>380697.86</v>
      </c>
      <c r="E282" s="45">
        <v>380697.86</v>
      </c>
      <c r="F282" s="115">
        <v>380697.86</v>
      </c>
      <c r="G282" s="120">
        <v>380697.86</v>
      </c>
      <c r="H282" s="135">
        <v>374540.68</v>
      </c>
      <c r="I282" s="174">
        <v>369728.35</v>
      </c>
      <c r="J282" s="174">
        <v>397824.57</v>
      </c>
      <c r="K282" s="174">
        <v>397824.57</v>
      </c>
      <c r="L282" s="174">
        <v>380697.86</v>
      </c>
      <c r="M282" s="72">
        <v>380697.86</v>
      </c>
      <c r="N282" s="45">
        <f t="shared" si="5"/>
        <v>4585501.05</v>
      </c>
      <c r="P282" s="45"/>
    </row>
    <row r="283" spans="1:16" x14ac:dyDescent="0.2">
      <c r="A283" s="50" t="s">
        <v>236</v>
      </c>
      <c r="B283" s="99">
        <v>39648.370000000003</v>
      </c>
      <c r="C283" s="174">
        <v>38805.379999999997</v>
      </c>
      <c r="D283" s="45">
        <v>40748.33</v>
      </c>
      <c r="E283" s="45">
        <v>38809.370000000003</v>
      </c>
      <c r="F283" s="115">
        <v>38157.68</v>
      </c>
      <c r="G283" s="120">
        <v>44243.76</v>
      </c>
      <c r="H283" s="135">
        <v>36280.94</v>
      </c>
      <c r="I283" s="174">
        <v>35814.79</v>
      </c>
      <c r="J283" s="174">
        <v>42641.29</v>
      </c>
      <c r="K283" s="174">
        <v>39497.949999999997</v>
      </c>
      <c r="L283" s="174">
        <v>40515.67</v>
      </c>
      <c r="M283" s="72">
        <v>42202.400000000001</v>
      </c>
      <c r="N283" s="45">
        <f t="shared" si="5"/>
        <v>477365.93</v>
      </c>
      <c r="P283" s="45"/>
    </row>
    <row r="284" spans="1:16" x14ac:dyDescent="0.2">
      <c r="A284" s="50" t="s">
        <v>65</v>
      </c>
      <c r="B284" s="99">
        <v>0</v>
      </c>
      <c r="C284" s="174">
        <v>0</v>
      </c>
      <c r="D284" s="45">
        <v>0</v>
      </c>
      <c r="E284" s="45">
        <v>0</v>
      </c>
      <c r="F284" s="115">
        <v>0</v>
      </c>
      <c r="G284" s="120">
        <v>0</v>
      </c>
      <c r="H284" s="136">
        <v>0</v>
      </c>
      <c r="I284" s="174">
        <v>0</v>
      </c>
      <c r="J284" s="174">
        <v>0</v>
      </c>
      <c r="K284" s="174">
        <v>0</v>
      </c>
      <c r="L284" s="174">
        <v>0</v>
      </c>
      <c r="M284" s="72">
        <v>0</v>
      </c>
      <c r="N284" s="45">
        <f t="shared" si="5"/>
        <v>0</v>
      </c>
      <c r="P284" s="45"/>
    </row>
    <row r="285" spans="1:16" x14ac:dyDescent="0.2">
      <c r="A285" s="50" t="s">
        <v>237</v>
      </c>
      <c r="B285" s="99">
        <v>939318.35</v>
      </c>
      <c r="C285" s="174">
        <v>923245.86</v>
      </c>
      <c r="D285" s="45">
        <v>960290.35</v>
      </c>
      <c r="E285" s="45">
        <v>923321.99</v>
      </c>
      <c r="F285" s="115">
        <v>910896.65</v>
      </c>
      <c r="G285" s="120">
        <v>1026934.93</v>
      </c>
      <c r="H285" s="135">
        <v>872148.73</v>
      </c>
      <c r="I285" s="174">
        <v>860942.83</v>
      </c>
      <c r="J285" s="174">
        <v>1004631.66</v>
      </c>
      <c r="K285" s="174">
        <v>944700.17</v>
      </c>
      <c r="L285" s="174">
        <v>955854.52</v>
      </c>
      <c r="M285" s="72">
        <v>988013.99</v>
      </c>
      <c r="N285" s="45">
        <f t="shared" si="5"/>
        <v>11310300.029999999</v>
      </c>
      <c r="P285" s="45"/>
    </row>
    <row r="286" spans="1:16" x14ac:dyDescent="0.2">
      <c r="A286" s="50"/>
      <c r="B286" s="99"/>
      <c r="C286" s="174"/>
      <c r="D286" s="45"/>
      <c r="E286" s="45"/>
      <c r="F286" s="115"/>
      <c r="G286" s="120"/>
      <c r="H286" s="135"/>
      <c r="I286" s="174"/>
      <c r="J286" s="174"/>
      <c r="K286" s="174"/>
      <c r="L286" s="174"/>
      <c r="M286" s="72"/>
      <c r="N286" s="45"/>
      <c r="P286" s="45"/>
    </row>
    <row r="287" spans="1:16" x14ac:dyDescent="0.2">
      <c r="A287" s="51" t="s">
        <v>238</v>
      </c>
      <c r="B287" s="100">
        <v>25515752.650000002</v>
      </c>
      <c r="C287" s="67">
        <v>24978520.039999995</v>
      </c>
      <c r="D287" s="52">
        <v>26216754.419999994</v>
      </c>
      <c r="E287" s="52">
        <v>24981064.479999997</v>
      </c>
      <c r="F287" s="116">
        <v>24565740.009999994</v>
      </c>
      <c r="G287" s="121">
        <v>28444389.399999999</v>
      </c>
      <c r="H287" s="167">
        <v>23365955.969999995</v>
      </c>
      <c r="I287" s="67">
        <v>23065945.669999998</v>
      </c>
      <c r="J287" s="67">
        <v>27433558.969999999</v>
      </c>
      <c r="K287" s="67">
        <v>25430312.700000003</v>
      </c>
      <c r="L287" s="67">
        <v>26068484</v>
      </c>
      <c r="M287" s="73">
        <v>27143433.599999994</v>
      </c>
      <c r="N287" s="52">
        <f t="shared" si="5"/>
        <v>307209911.90999997</v>
      </c>
    </row>
    <row r="288" spans="1:16" x14ac:dyDescent="0.2">
      <c r="A288" s="53"/>
      <c r="B288" s="99"/>
      <c r="C288" s="174"/>
      <c r="D288" s="45"/>
      <c r="E288" s="45"/>
      <c r="F288" s="115"/>
      <c r="G288" s="120"/>
      <c r="H288" s="135"/>
      <c r="I288" s="174"/>
      <c r="J288" s="174"/>
      <c r="K288" s="174"/>
      <c r="L288" s="174"/>
      <c r="M288" s="72"/>
      <c r="N288" s="45"/>
    </row>
    <row r="289" spans="1:15" x14ac:dyDescent="0.2">
      <c r="A289" s="49" t="s">
        <v>239</v>
      </c>
      <c r="B289" s="99"/>
      <c r="C289" s="174"/>
      <c r="D289" s="45"/>
      <c r="E289" s="45"/>
      <c r="F289" s="115"/>
      <c r="G289" s="120"/>
      <c r="H289" s="135"/>
      <c r="I289" s="174"/>
      <c r="J289" s="174"/>
      <c r="K289" s="174"/>
      <c r="L289" s="174"/>
      <c r="M289" s="72"/>
      <c r="N289" s="45"/>
    </row>
    <row r="290" spans="1:15" x14ac:dyDescent="0.2">
      <c r="A290" s="49" t="s">
        <v>68</v>
      </c>
      <c r="B290" s="99"/>
      <c r="C290" s="174"/>
      <c r="D290" s="45"/>
      <c r="E290" s="45"/>
      <c r="F290" s="115"/>
      <c r="G290" s="120"/>
      <c r="H290" s="135"/>
      <c r="I290" s="174"/>
      <c r="J290" s="174"/>
      <c r="K290" s="174"/>
      <c r="L290" s="174"/>
      <c r="M290" s="72"/>
      <c r="N290" s="45"/>
    </row>
    <row r="291" spans="1:15" x14ac:dyDescent="0.2">
      <c r="A291" s="50" t="s">
        <v>240</v>
      </c>
      <c r="B291" s="99">
        <v>300815.54275404022</v>
      </c>
      <c r="C291" s="174">
        <v>302243.70275404025</v>
      </c>
      <c r="D291" s="45">
        <v>298539.81275404023</v>
      </c>
      <c r="E291" s="45">
        <v>328183.66275404027</v>
      </c>
      <c r="F291" s="115">
        <v>314846.12275404029</v>
      </c>
      <c r="G291" s="120">
        <v>312996.02275404031</v>
      </c>
      <c r="H291" s="135">
        <v>280300.7127540402</v>
      </c>
      <c r="I291" s="174">
        <v>269554.04275404022</v>
      </c>
      <c r="J291" s="174">
        <v>316710.82275404024</v>
      </c>
      <c r="K291" s="174">
        <v>272502.82275404019</v>
      </c>
      <c r="L291" s="174">
        <v>324732.25275404018</v>
      </c>
      <c r="M291" s="72">
        <v>290809.30275404017</v>
      </c>
      <c r="N291" s="45">
        <f t="shared" si="5"/>
        <v>3612234.8230484831</v>
      </c>
      <c r="O291" s="45"/>
    </row>
    <row r="292" spans="1:15" x14ac:dyDescent="0.2">
      <c r="A292" s="50"/>
      <c r="B292" s="99"/>
      <c r="C292" s="174"/>
      <c r="D292" s="45"/>
      <c r="E292" s="45"/>
      <c r="F292" s="115"/>
      <c r="G292" s="120"/>
      <c r="H292" s="135"/>
      <c r="I292" s="174"/>
      <c r="J292" s="174"/>
      <c r="K292" s="174"/>
      <c r="L292" s="174"/>
      <c r="M292" s="72"/>
      <c r="N292" s="45"/>
    </row>
    <row r="293" spans="1:15" x14ac:dyDescent="0.2">
      <c r="A293" s="50" t="s">
        <v>241</v>
      </c>
      <c r="B293" s="99">
        <v>125958.21</v>
      </c>
      <c r="C293" s="174">
        <v>126551.85</v>
      </c>
      <c r="D293" s="45">
        <v>125005.3</v>
      </c>
      <c r="E293" s="45">
        <v>137309.35</v>
      </c>
      <c r="F293" s="115">
        <v>131772.34</v>
      </c>
      <c r="G293" s="120">
        <v>131005.8</v>
      </c>
      <c r="H293" s="135">
        <v>117368.19</v>
      </c>
      <c r="I293" s="174">
        <v>112868.31</v>
      </c>
      <c r="J293" s="174">
        <v>132613.92000000001</v>
      </c>
      <c r="K293" s="174">
        <v>114103.03999999999</v>
      </c>
      <c r="L293" s="174">
        <v>135972.67000000001</v>
      </c>
      <c r="M293" s="72">
        <v>121768.38</v>
      </c>
      <c r="N293" s="45">
        <f t="shared" si="5"/>
        <v>1512297.3599999999</v>
      </c>
    </row>
    <row r="294" spans="1:15" x14ac:dyDescent="0.2">
      <c r="A294" s="50"/>
      <c r="B294" s="99"/>
      <c r="C294" s="174"/>
      <c r="D294" s="45"/>
      <c r="E294" s="45"/>
      <c r="F294" s="115"/>
      <c r="G294" s="120"/>
      <c r="H294" s="135"/>
      <c r="I294" s="174"/>
      <c r="J294" s="174"/>
      <c r="K294" s="174"/>
      <c r="L294" s="174"/>
      <c r="M294" s="72"/>
      <c r="N294" s="45"/>
    </row>
    <row r="295" spans="1:15" x14ac:dyDescent="0.2">
      <c r="A295" s="50" t="s">
        <v>242</v>
      </c>
      <c r="B295" s="99">
        <v>1582.38</v>
      </c>
      <c r="C295" s="174">
        <v>1589.07</v>
      </c>
      <c r="D295" s="45">
        <v>1570.41</v>
      </c>
      <c r="E295" s="45">
        <v>1705.79</v>
      </c>
      <c r="F295" s="115">
        <v>1644.67</v>
      </c>
      <c r="G295" s="120">
        <v>1636.48</v>
      </c>
      <c r="H295" s="135">
        <v>1474.47</v>
      </c>
      <c r="I295" s="174">
        <v>1417.94</v>
      </c>
      <c r="J295" s="174">
        <v>1666</v>
      </c>
      <c r="K295" s="174">
        <v>1433.45</v>
      </c>
      <c r="L295" s="174">
        <v>1708.19</v>
      </c>
      <c r="M295" s="72">
        <v>1529.75</v>
      </c>
      <c r="N295" s="45">
        <f t="shared" si="5"/>
        <v>18958.599999999999</v>
      </c>
    </row>
    <row r="296" spans="1:15" x14ac:dyDescent="0.2">
      <c r="A296" s="50" t="s">
        <v>243</v>
      </c>
      <c r="B296" s="99">
        <v>9353.85</v>
      </c>
      <c r="C296" s="174">
        <v>9396.2999999999993</v>
      </c>
      <c r="D296" s="45">
        <v>9283.09</v>
      </c>
      <c r="E296" s="45">
        <v>10156.18</v>
      </c>
      <c r="F296" s="115">
        <v>9762.86</v>
      </c>
      <c r="G296" s="120">
        <v>9708.98</v>
      </c>
      <c r="H296" s="135">
        <v>8715.94</v>
      </c>
      <c r="I296" s="174">
        <v>8381.77</v>
      </c>
      <c r="J296" s="174">
        <v>9848.11</v>
      </c>
      <c r="K296" s="174">
        <v>8473.4699999999993</v>
      </c>
      <c r="L296" s="174">
        <v>10097.540000000001</v>
      </c>
      <c r="M296" s="72">
        <v>9042.7099999999991</v>
      </c>
      <c r="N296" s="45">
        <f t="shared" si="5"/>
        <v>112220.79999999999</v>
      </c>
    </row>
    <row r="297" spans="1:15" x14ac:dyDescent="0.2">
      <c r="A297" s="50" t="s">
        <v>244</v>
      </c>
      <c r="B297" s="99">
        <v>4535.13</v>
      </c>
      <c r="C297" s="174">
        <v>4554.8999999999996</v>
      </c>
      <c r="D297" s="45">
        <v>4500.82</v>
      </c>
      <c r="E297" s="45">
        <v>4903.83</v>
      </c>
      <c r="F297" s="115">
        <v>4722.0600000000004</v>
      </c>
      <c r="G297" s="120">
        <v>4697.46</v>
      </c>
      <c r="H297" s="135">
        <v>4225.84</v>
      </c>
      <c r="I297" s="174">
        <v>4063.82</v>
      </c>
      <c r="J297" s="174">
        <v>4774.7700000000004</v>
      </c>
      <c r="K297" s="174">
        <v>4108.28</v>
      </c>
      <c r="L297" s="174">
        <v>4895.7</v>
      </c>
      <c r="M297" s="72">
        <v>4384.2700000000004</v>
      </c>
      <c r="N297" s="45">
        <f t="shared" si="5"/>
        <v>54366.880000000005</v>
      </c>
    </row>
    <row r="298" spans="1:15" x14ac:dyDescent="0.2">
      <c r="A298" s="50"/>
      <c r="B298" s="99"/>
      <c r="C298" s="174"/>
      <c r="D298" s="45"/>
      <c r="E298" s="45"/>
      <c r="F298" s="115"/>
      <c r="G298" s="120"/>
      <c r="H298" s="135"/>
      <c r="I298" s="174"/>
      <c r="J298" s="174"/>
      <c r="K298" s="174"/>
      <c r="L298" s="174"/>
      <c r="M298" s="72"/>
      <c r="N298" s="45"/>
    </row>
    <row r="299" spans="1:15" x14ac:dyDescent="0.2">
      <c r="A299" s="49" t="s">
        <v>63</v>
      </c>
      <c r="B299" s="99"/>
      <c r="C299" s="174"/>
      <c r="D299" s="45"/>
      <c r="E299" s="45"/>
      <c r="F299" s="115"/>
      <c r="G299" s="120"/>
      <c r="H299" s="136"/>
      <c r="I299" s="174"/>
      <c r="J299" s="174"/>
      <c r="K299" s="174"/>
      <c r="L299" s="174"/>
      <c r="M299" s="72"/>
      <c r="N299" s="45"/>
    </row>
    <row r="300" spans="1:15" ht="12.75" x14ac:dyDescent="0.2">
      <c r="A300" s="50" t="s">
        <v>245</v>
      </c>
      <c r="B300" s="99">
        <v>35446.49</v>
      </c>
      <c r="C300" s="174">
        <v>35614.449999999997</v>
      </c>
      <c r="D300" s="45">
        <v>35178.32</v>
      </c>
      <c r="E300" s="45">
        <v>38663.33</v>
      </c>
      <c r="F300" s="115">
        <v>37095.26</v>
      </c>
      <c r="G300" s="120">
        <v>36877.86</v>
      </c>
      <c r="H300" s="133">
        <v>33029.129999999997</v>
      </c>
      <c r="I300" s="174">
        <v>31762.799999999999</v>
      </c>
      <c r="J300" s="174">
        <v>37319.5</v>
      </c>
      <c r="K300" s="174">
        <v>32110.27</v>
      </c>
      <c r="L300" s="174">
        <v>38264.699999999997</v>
      </c>
      <c r="M300" s="72">
        <v>34267.410000000003</v>
      </c>
      <c r="N300" s="45">
        <f t="shared" si="5"/>
        <v>425629.52</v>
      </c>
    </row>
    <row r="301" spans="1:15" x14ac:dyDescent="0.2">
      <c r="A301" s="50"/>
      <c r="B301" s="99"/>
      <c r="C301" s="174"/>
      <c r="D301" s="45"/>
      <c r="E301" s="45"/>
      <c r="F301" s="115"/>
      <c r="G301" s="120"/>
      <c r="H301" s="45"/>
      <c r="I301" s="174"/>
      <c r="J301" s="174"/>
      <c r="K301" s="174"/>
      <c r="L301" s="174"/>
      <c r="M301" s="72"/>
      <c r="N301" s="45"/>
    </row>
    <row r="302" spans="1:15" x14ac:dyDescent="0.2">
      <c r="A302" s="51" t="s">
        <v>246</v>
      </c>
      <c r="B302" s="100">
        <v>477691.60275404021</v>
      </c>
      <c r="C302" s="67">
        <v>479950.27275404026</v>
      </c>
      <c r="D302" s="52">
        <v>474077.75275404024</v>
      </c>
      <c r="E302" s="52">
        <v>520922.14275404031</v>
      </c>
      <c r="F302" s="116">
        <v>499843.31275404023</v>
      </c>
      <c r="G302" s="121">
        <v>496922.60275404027</v>
      </c>
      <c r="H302" s="167">
        <v>445114.28275404021</v>
      </c>
      <c r="I302" s="67">
        <v>428048.68275404023</v>
      </c>
      <c r="J302" s="67">
        <v>502933.12275404029</v>
      </c>
      <c r="K302" s="67">
        <v>432731.3327540402</v>
      </c>
      <c r="L302" s="67">
        <v>515671.05275404023</v>
      </c>
      <c r="M302" s="73">
        <v>461801.82275404024</v>
      </c>
      <c r="N302" s="52">
        <f t="shared" si="5"/>
        <v>5735707.9830484828</v>
      </c>
    </row>
    <row r="303" spans="1:15" ht="12.75" x14ac:dyDescent="0.2">
      <c r="A303" s="53"/>
      <c r="B303" s="97"/>
      <c r="D303" s="45"/>
      <c r="E303" s="45"/>
      <c r="F303" s="113"/>
      <c r="G303" s="118"/>
      <c r="I303" s="138"/>
      <c r="J303" s="142"/>
      <c r="K303" s="152"/>
      <c r="M303" s="70"/>
      <c r="N303" s="45"/>
    </row>
    <row r="304" spans="1:15" x14ac:dyDescent="0.2">
      <c r="D304" s="45"/>
      <c r="E304" s="45"/>
      <c r="F304" s="45"/>
      <c r="M304" s="45"/>
      <c r="N304" s="45"/>
    </row>
    <row r="305" spans="4:15" x14ac:dyDescent="0.2">
      <c r="D305" s="45"/>
      <c r="E305" s="45"/>
      <c r="F305" s="45"/>
      <c r="J305" s="45"/>
      <c r="M305" s="45"/>
      <c r="N305" s="52"/>
      <c r="O305" s="45"/>
    </row>
    <row r="306" spans="4:15" x14ac:dyDescent="0.2">
      <c r="N306" s="45"/>
    </row>
    <row r="307" spans="4:15" ht="12.75" thickBot="1" x14ac:dyDescent="0.25">
      <c r="N307" s="45"/>
    </row>
    <row r="308" spans="4:15" ht="12.75" thickBot="1" x14ac:dyDescent="0.25">
      <c r="N308" s="172">
        <f>SUM(N5:N306)/2</f>
        <v>2058768137.6599998</v>
      </c>
    </row>
    <row r="309" spans="4:15" x14ac:dyDescent="0.2">
      <c r="N309" s="45"/>
    </row>
    <row r="310" spans="4:15" x14ac:dyDescent="0.2">
      <c r="N310" s="45"/>
    </row>
    <row r="311" spans="4:15" x14ac:dyDescent="0.2">
      <c r="N311" s="45"/>
    </row>
    <row r="312" spans="4:15" x14ac:dyDescent="0.2">
      <c r="N312" s="45"/>
    </row>
  </sheetData>
  <pageMargins left="0.25" right="0" top="1" bottom="0" header="0.5" footer="0.5"/>
  <pageSetup paperSize="5" scale="83" orientation="landscape" r:id="rId1"/>
  <headerFooter alignWithMargins="0">
    <oddHeader>&amp;C&amp;"Arial,Bold"&amp;9NEVADA DEPARTMENT OF TAXATION
CONSOLIDATED TAX DISTRIBUTION
FISCAL YEAR 2015-16</oddHeader>
  </headerFooter>
  <rowBreaks count="7" manualBreakCount="7">
    <brk id="23" max="16383" man="1"/>
    <brk id="58" max="16383" man="1"/>
    <brk id="94" max="16383" man="1"/>
    <brk id="138" max="16383" man="1"/>
    <brk id="173" max="16383" man="1"/>
    <brk id="214" max="16383" man="1"/>
    <brk id="2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1"/>
  <sheetViews>
    <sheetView topLeftCell="A4" zoomScaleNormal="100" workbookViewId="0">
      <selection activeCell="M31" sqref="M31"/>
    </sheetView>
  </sheetViews>
  <sheetFormatPr defaultRowHeight="12.75" x14ac:dyDescent="0.2"/>
  <cols>
    <col min="1" max="1" width="39.140625" style="14" customWidth="1"/>
    <col min="2" max="13" width="14" style="14" bestFit="1" customWidth="1"/>
    <col min="14" max="14" width="15" style="14" bestFit="1" customWidth="1"/>
    <col min="15" max="256" width="9.140625" style="14"/>
    <col min="257" max="257" width="39.140625" style="14" customWidth="1"/>
    <col min="258" max="269" width="14" style="14" bestFit="1" customWidth="1"/>
    <col min="270" max="270" width="15" style="14" bestFit="1" customWidth="1"/>
    <col min="271" max="512" width="9.140625" style="14"/>
    <col min="513" max="513" width="39.140625" style="14" customWidth="1"/>
    <col min="514" max="525" width="14" style="14" bestFit="1" customWidth="1"/>
    <col min="526" max="526" width="15" style="14" bestFit="1" customWidth="1"/>
    <col min="527" max="768" width="9.140625" style="14"/>
    <col min="769" max="769" width="39.140625" style="14" customWidth="1"/>
    <col min="770" max="781" width="14" style="14" bestFit="1" customWidth="1"/>
    <col min="782" max="782" width="15" style="14" bestFit="1" customWidth="1"/>
    <col min="783" max="1024" width="9.140625" style="14"/>
    <col min="1025" max="1025" width="39.140625" style="14" customWidth="1"/>
    <col min="1026" max="1037" width="14" style="14" bestFit="1" customWidth="1"/>
    <col min="1038" max="1038" width="15" style="14" bestFit="1" customWidth="1"/>
    <col min="1039" max="1280" width="9.140625" style="14"/>
    <col min="1281" max="1281" width="39.140625" style="14" customWidth="1"/>
    <col min="1282" max="1293" width="14" style="14" bestFit="1" customWidth="1"/>
    <col min="1294" max="1294" width="15" style="14" bestFit="1" customWidth="1"/>
    <col min="1295" max="1536" width="9.140625" style="14"/>
    <col min="1537" max="1537" width="39.140625" style="14" customWidth="1"/>
    <col min="1538" max="1549" width="14" style="14" bestFit="1" customWidth="1"/>
    <col min="1550" max="1550" width="15" style="14" bestFit="1" customWidth="1"/>
    <col min="1551" max="1792" width="9.140625" style="14"/>
    <col min="1793" max="1793" width="39.140625" style="14" customWidth="1"/>
    <col min="1794" max="1805" width="14" style="14" bestFit="1" customWidth="1"/>
    <col min="1806" max="1806" width="15" style="14" bestFit="1" customWidth="1"/>
    <col min="1807" max="2048" width="9.140625" style="14"/>
    <col min="2049" max="2049" width="39.140625" style="14" customWidth="1"/>
    <col min="2050" max="2061" width="14" style="14" bestFit="1" customWidth="1"/>
    <col min="2062" max="2062" width="15" style="14" bestFit="1" customWidth="1"/>
    <col min="2063" max="2304" width="9.140625" style="14"/>
    <col min="2305" max="2305" width="39.140625" style="14" customWidth="1"/>
    <col min="2306" max="2317" width="14" style="14" bestFit="1" customWidth="1"/>
    <col min="2318" max="2318" width="15" style="14" bestFit="1" customWidth="1"/>
    <col min="2319" max="2560" width="9.140625" style="14"/>
    <col min="2561" max="2561" width="39.140625" style="14" customWidth="1"/>
    <col min="2562" max="2573" width="14" style="14" bestFit="1" customWidth="1"/>
    <col min="2574" max="2574" width="15" style="14" bestFit="1" customWidth="1"/>
    <col min="2575" max="2816" width="9.140625" style="14"/>
    <col min="2817" max="2817" width="39.140625" style="14" customWidth="1"/>
    <col min="2818" max="2829" width="14" style="14" bestFit="1" customWidth="1"/>
    <col min="2830" max="2830" width="15" style="14" bestFit="1" customWidth="1"/>
    <col min="2831" max="3072" width="9.140625" style="14"/>
    <col min="3073" max="3073" width="39.140625" style="14" customWidth="1"/>
    <col min="3074" max="3085" width="14" style="14" bestFit="1" customWidth="1"/>
    <col min="3086" max="3086" width="15" style="14" bestFit="1" customWidth="1"/>
    <col min="3087" max="3328" width="9.140625" style="14"/>
    <col min="3329" max="3329" width="39.140625" style="14" customWidth="1"/>
    <col min="3330" max="3341" width="14" style="14" bestFit="1" customWidth="1"/>
    <col min="3342" max="3342" width="15" style="14" bestFit="1" customWidth="1"/>
    <col min="3343" max="3584" width="9.140625" style="14"/>
    <col min="3585" max="3585" width="39.140625" style="14" customWidth="1"/>
    <col min="3586" max="3597" width="14" style="14" bestFit="1" customWidth="1"/>
    <col min="3598" max="3598" width="15" style="14" bestFit="1" customWidth="1"/>
    <col min="3599" max="3840" width="9.140625" style="14"/>
    <col min="3841" max="3841" width="39.140625" style="14" customWidth="1"/>
    <col min="3842" max="3853" width="14" style="14" bestFit="1" customWidth="1"/>
    <col min="3854" max="3854" width="15" style="14" bestFit="1" customWidth="1"/>
    <col min="3855" max="4096" width="9.140625" style="14"/>
    <col min="4097" max="4097" width="39.140625" style="14" customWidth="1"/>
    <col min="4098" max="4109" width="14" style="14" bestFit="1" customWidth="1"/>
    <col min="4110" max="4110" width="15" style="14" bestFit="1" customWidth="1"/>
    <col min="4111" max="4352" width="9.140625" style="14"/>
    <col min="4353" max="4353" width="39.140625" style="14" customWidth="1"/>
    <col min="4354" max="4365" width="14" style="14" bestFit="1" customWidth="1"/>
    <col min="4366" max="4366" width="15" style="14" bestFit="1" customWidth="1"/>
    <col min="4367" max="4608" width="9.140625" style="14"/>
    <col min="4609" max="4609" width="39.140625" style="14" customWidth="1"/>
    <col min="4610" max="4621" width="14" style="14" bestFit="1" customWidth="1"/>
    <col min="4622" max="4622" width="15" style="14" bestFit="1" customWidth="1"/>
    <col min="4623" max="4864" width="9.140625" style="14"/>
    <col min="4865" max="4865" width="39.140625" style="14" customWidth="1"/>
    <col min="4866" max="4877" width="14" style="14" bestFit="1" customWidth="1"/>
    <col min="4878" max="4878" width="15" style="14" bestFit="1" customWidth="1"/>
    <col min="4879" max="5120" width="9.140625" style="14"/>
    <col min="5121" max="5121" width="39.140625" style="14" customWidth="1"/>
    <col min="5122" max="5133" width="14" style="14" bestFit="1" customWidth="1"/>
    <col min="5134" max="5134" width="15" style="14" bestFit="1" customWidth="1"/>
    <col min="5135" max="5376" width="9.140625" style="14"/>
    <col min="5377" max="5377" width="39.140625" style="14" customWidth="1"/>
    <col min="5378" max="5389" width="14" style="14" bestFit="1" customWidth="1"/>
    <col min="5390" max="5390" width="15" style="14" bestFit="1" customWidth="1"/>
    <col min="5391" max="5632" width="9.140625" style="14"/>
    <col min="5633" max="5633" width="39.140625" style="14" customWidth="1"/>
    <col min="5634" max="5645" width="14" style="14" bestFit="1" customWidth="1"/>
    <col min="5646" max="5646" width="15" style="14" bestFit="1" customWidth="1"/>
    <col min="5647" max="5888" width="9.140625" style="14"/>
    <col min="5889" max="5889" width="39.140625" style="14" customWidth="1"/>
    <col min="5890" max="5901" width="14" style="14" bestFit="1" customWidth="1"/>
    <col min="5902" max="5902" width="15" style="14" bestFit="1" customWidth="1"/>
    <col min="5903" max="6144" width="9.140625" style="14"/>
    <col min="6145" max="6145" width="39.140625" style="14" customWidth="1"/>
    <col min="6146" max="6157" width="14" style="14" bestFit="1" customWidth="1"/>
    <col min="6158" max="6158" width="15" style="14" bestFit="1" customWidth="1"/>
    <col min="6159" max="6400" width="9.140625" style="14"/>
    <col min="6401" max="6401" width="39.140625" style="14" customWidth="1"/>
    <col min="6402" max="6413" width="14" style="14" bestFit="1" customWidth="1"/>
    <col min="6414" max="6414" width="15" style="14" bestFit="1" customWidth="1"/>
    <col min="6415" max="6656" width="9.140625" style="14"/>
    <col min="6657" max="6657" width="39.140625" style="14" customWidth="1"/>
    <col min="6658" max="6669" width="14" style="14" bestFit="1" customWidth="1"/>
    <col min="6670" max="6670" width="15" style="14" bestFit="1" customWidth="1"/>
    <col min="6671" max="6912" width="9.140625" style="14"/>
    <col min="6913" max="6913" width="39.140625" style="14" customWidth="1"/>
    <col min="6914" max="6925" width="14" style="14" bestFit="1" customWidth="1"/>
    <col min="6926" max="6926" width="15" style="14" bestFit="1" customWidth="1"/>
    <col min="6927" max="7168" width="9.140625" style="14"/>
    <col min="7169" max="7169" width="39.140625" style="14" customWidth="1"/>
    <col min="7170" max="7181" width="14" style="14" bestFit="1" customWidth="1"/>
    <col min="7182" max="7182" width="15" style="14" bestFit="1" customWidth="1"/>
    <col min="7183" max="7424" width="9.140625" style="14"/>
    <col min="7425" max="7425" width="39.140625" style="14" customWidth="1"/>
    <col min="7426" max="7437" width="14" style="14" bestFit="1" customWidth="1"/>
    <col min="7438" max="7438" width="15" style="14" bestFit="1" customWidth="1"/>
    <col min="7439" max="7680" width="9.140625" style="14"/>
    <col min="7681" max="7681" width="39.140625" style="14" customWidth="1"/>
    <col min="7682" max="7693" width="14" style="14" bestFit="1" customWidth="1"/>
    <col min="7694" max="7694" width="15" style="14" bestFit="1" customWidth="1"/>
    <col min="7695" max="7936" width="9.140625" style="14"/>
    <col min="7937" max="7937" width="39.140625" style="14" customWidth="1"/>
    <col min="7938" max="7949" width="14" style="14" bestFit="1" customWidth="1"/>
    <col min="7950" max="7950" width="15" style="14" bestFit="1" customWidth="1"/>
    <col min="7951" max="8192" width="9.140625" style="14"/>
    <col min="8193" max="8193" width="39.140625" style="14" customWidth="1"/>
    <col min="8194" max="8205" width="14" style="14" bestFit="1" customWidth="1"/>
    <col min="8206" max="8206" width="15" style="14" bestFit="1" customWidth="1"/>
    <col min="8207" max="8448" width="9.140625" style="14"/>
    <col min="8449" max="8449" width="39.140625" style="14" customWidth="1"/>
    <col min="8450" max="8461" width="14" style="14" bestFit="1" customWidth="1"/>
    <col min="8462" max="8462" width="15" style="14" bestFit="1" customWidth="1"/>
    <col min="8463" max="8704" width="9.140625" style="14"/>
    <col min="8705" max="8705" width="39.140625" style="14" customWidth="1"/>
    <col min="8706" max="8717" width="14" style="14" bestFit="1" customWidth="1"/>
    <col min="8718" max="8718" width="15" style="14" bestFit="1" customWidth="1"/>
    <col min="8719" max="8960" width="9.140625" style="14"/>
    <col min="8961" max="8961" width="39.140625" style="14" customWidth="1"/>
    <col min="8962" max="8973" width="14" style="14" bestFit="1" customWidth="1"/>
    <col min="8974" max="8974" width="15" style="14" bestFit="1" customWidth="1"/>
    <col min="8975" max="9216" width="9.140625" style="14"/>
    <col min="9217" max="9217" width="39.140625" style="14" customWidth="1"/>
    <col min="9218" max="9229" width="14" style="14" bestFit="1" customWidth="1"/>
    <col min="9230" max="9230" width="15" style="14" bestFit="1" customWidth="1"/>
    <col min="9231" max="9472" width="9.140625" style="14"/>
    <col min="9473" max="9473" width="39.140625" style="14" customWidth="1"/>
    <col min="9474" max="9485" width="14" style="14" bestFit="1" customWidth="1"/>
    <col min="9486" max="9486" width="15" style="14" bestFit="1" customWidth="1"/>
    <col min="9487" max="9728" width="9.140625" style="14"/>
    <col min="9729" max="9729" width="39.140625" style="14" customWidth="1"/>
    <col min="9730" max="9741" width="14" style="14" bestFit="1" customWidth="1"/>
    <col min="9742" max="9742" width="15" style="14" bestFit="1" customWidth="1"/>
    <col min="9743" max="9984" width="9.140625" style="14"/>
    <col min="9985" max="9985" width="39.140625" style="14" customWidth="1"/>
    <col min="9986" max="9997" width="14" style="14" bestFit="1" customWidth="1"/>
    <col min="9998" max="9998" width="15" style="14" bestFit="1" customWidth="1"/>
    <col min="9999" max="10240" width="9.140625" style="14"/>
    <col min="10241" max="10241" width="39.140625" style="14" customWidth="1"/>
    <col min="10242" max="10253" width="14" style="14" bestFit="1" customWidth="1"/>
    <col min="10254" max="10254" width="15" style="14" bestFit="1" customWidth="1"/>
    <col min="10255" max="10496" width="9.140625" style="14"/>
    <col min="10497" max="10497" width="39.140625" style="14" customWidth="1"/>
    <col min="10498" max="10509" width="14" style="14" bestFit="1" customWidth="1"/>
    <col min="10510" max="10510" width="15" style="14" bestFit="1" customWidth="1"/>
    <col min="10511" max="10752" width="9.140625" style="14"/>
    <col min="10753" max="10753" width="39.140625" style="14" customWidth="1"/>
    <col min="10754" max="10765" width="14" style="14" bestFit="1" customWidth="1"/>
    <col min="10766" max="10766" width="15" style="14" bestFit="1" customWidth="1"/>
    <col min="10767" max="11008" width="9.140625" style="14"/>
    <col min="11009" max="11009" width="39.140625" style="14" customWidth="1"/>
    <col min="11010" max="11021" width="14" style="14" bestFit="1" customWidth="1"/>
    <col min="11022" max="11022" width="15" style="14" bestFit="1" customWidth="1"/>
    <col min="11023" max="11264" width="9.140625" style="14"/>
    <col min="11265" max="11265" width="39.140625" style="14" customWidth="1"/>
    <col min="11266" max="11277" width="14" style="14" bestFit="1" customWidth="1"/>
    <col min="11278" max="11278" width="15" style="14" bestFit="1" customWidth="1"/>
    <col min="11279" max="11520" width="9.140625" style="14"/>
    <col min="11521" max="11521" width="39.140625" style="14" customWidth="1"/>
    <col min="11522" max="11533" width="14" style="14" bestFit="1" customWidth="1"/>
    <col min="11534" max="11534" width="15" style="14" bestFit="1" customWidth="1"/>
    <col min="11535" max="11776" width="9.140625" style="14"/>
    <col min="11777" max="11777" width="39.140625" style="14" customWidth="1"/>
    <col min="11778" max="11789" width="14" style="14" bestFit="1" customWidth="1"/>
    <col min="11790" max="11790" width="15" style="14" bestFit="1" customWidth="1"/>
    <col min="11791" max="12032" width="9.140625" style="14"/>
    <col min="12033" max="12033" width="39.140625" style="14" customWidth="1"/>
    <col min="12034" max="12045" width="14" style="14" bestFit="1" customWidth="1"/>
    <col min="12046" max="12046" width="15" style="14" bestFit="1" customWidth="1"/>
    <col min="12047" max="12288" width="9.140625" style="14"/>
    <col min="12289" max="12289" width="39.140625" style="14" customWidth="1"/>
    <col min="12290" max="12301" width="14" style="14" bestFit="1" customWidth="1"/>
    <col min="12302" max="12302" width="15" style="14" bestFit="1" customWidth="1"/>
    <col min="12303" max="12544" width="9.140625" style="14"/>
    <col min="12545" max="12545" width="39.140625" style="14" customWidth="1"/>
    <col min="12546" max="12557" width="14" style="14" bestFit="1" customWidth="1"/>
    <col min="12558" max="12558" width="15" style="14" bestFit="1" customWidth="1"/>
    <col min="12559" max="12800" width="9.140625" style="14"/>
    <col min="12801" max="12801" width="39.140625" style="14" customWidth="1"/>
    <col min="12802" max="12813" width="14" style="14" bestFit="1" customWidth="1"/>
    <col min="12814" max="12814" width="15" style="14" bestFit="1" customWidth="1"/>
    <col min="12815" max="13056" width="9.140625" style="14"/>
    <col min="13057" max="13057" width="39.140625" style="14" customWidth="1"/>
    <col min="13058" max="13069" width="14" style="14" bestFit="1" customWidth="1"/>
    <col min="13070" max="13070" width="15" style="14" bestFit="1" customWidth="1"/>
    <col min="13071" max="13312" width="9.140625" style="14"/>
    <col min="13313" max="13313" width="39.140625" style="14" customWidth="1"/>
    <col min="13314" max="13325" width="14" style="14" bestFit="1" customWidth="1"/>
    <col min="13326" max="13326" width="15" style="14" bestFit="1" customWidth="1"/>
    <col min="13327" max="13568" width="9.140625" style="14"/>
    <col min="13569" max="13569" width="39.140625" style="14" customWidth="1"/>
    <col min="13570" max="13581" width="14" style="14" bestFit="1" customWidth="1"/>
    <col min="13582" max="13582" width="15" style="14" bestFit="1" customWidth="1"/>
    <col min="13583" max="13824" width="9.140625" style="14"/>
    <col min="13825" max="13825" width="39.140625" style="14" customWidth="1"/>
    <col min="13826" max="13837" width="14" style="14" bestFit="1" customWidth="1"/>
    <col min="13838" max="13838" width="15" style="14" bestFit="1" customWidth="1"/>
    <col min="13839" max="14080" width="9.140625" style="14"/>
    <col min="14081" max="14081" width="39.140625" style="14" customWidth="1"/>
    <col min="14082" max="14093" width="14" style="14" bestFit="1" customWidth="1"/>
    <col min="14094" max="14094" width="15" style="14" bestFit="1" customWidth="1"/>
    <col min="14095" max="14336" width="9.140625" style="14"/>
    <col min="14337" max="14337" width="39.140625" style="14" customWidth="1"/>
    <col min="14338" max="14349" width="14" style="14" bestFit="1" customWidth="1"/>
    <col min="14350" max="14350" width="15" style="14" bestFit="1" customWidth="1"/>
    <col min="14351" max="14592" width="9.140625" style="14"/>
    <col min="14593" max="14593" width="39.140625" style="14" customWidth="1"/>
    <col min="14594" max="14605" width="14" style="14" bestFit="1" customWidth="1"/>
    <col min="14606" max="14606" width="15" style="14" bestFit="1" customWidth="1"/>
    <col min="14607" max="14848" width="9.140625" style="14"/>
    <col min="14849" max="14849" width="39.140625" style="14" customWidth="1"/>
    <col min="14850" max="14861" width="14" style="14" bestFit="1" customWidth="1"/>
    <col min="14862" max="14862" width="15" style="14" bestFit="1" customWidth="1"/>
    <col min="14863" max="15104" width="9.140625" style="14"/>
    <col min="15105" max="15105" width="39.140625" style="14" customWidth="1"/>
    <col min="15106" max="15117" width="14" style="14" bestFit="1" customWidth="1"/>
    <col min="15118" max="15118" width="15" style="14" bestFit="1" customWidth="1"/>
    <col min="15119" max="15360" width="9.140625" style="14"/>
    <col min="15361" max="15361" width="39.140625" style="14" customWidth="1"/>
    <col min="15362" max="15373" width="14" style="14" bestFit="1" customWidth="1"/>
    <col min="15374" max="15374" width="15" style="14" bestFit="1" customWidth="1"/>
    <col min="15375" max="15616" width="9.140625" style="14"/>
    <col min="15617" max="15617" width="39.140625" style="14" customWidth="1"/>
    <col min="15618" max="15629" width="14" style="14" bestFit="1" customWidth="1"/>
    <col min="15630" max="15630" width="15" style="14" bestFit="1" customWidth="1"/>
    <col min="15631" max="15872" width="9.140625" style="14"/>
    <col min="15873" max="15873" width="39.140625" style="14" customWidth="1"/>
    <col min="15874" max="15885" width="14" style="14" bestFit="1" customWidth="1"/>
    <col min="15886" max="15886" width="15" style="14" bestFit="1" customWidth="1"/>
    <col min="15887" max="16128" width="9.140625" style="14"/>
    <col min="16129" max="16129" width="39.140625" style="14" customWidth="1"/>
    <col min="16130" max="16141" width="14" style="14" bestFit="1" customWidth="1"/>
    <col min="16142" max="16142" width="15" style="14" bestFit="1" customWidth="1"/>
    <col min="16143" max="16384" width="9.140625" style="14"/>
  </cols>
  <sheetData>
    <row r="1" spans="1:14" s="32" customFormat="1" x14ac:dyDescent="0.2"/>
    <row r="2" spans="1:14" s="32" customFormat="1" x14ac:dyDescent="0.2"/>
    <row r="3" spans="1:14" s="32" customFormat="1" ht="18" x14ac:dyDescent="0.25">
      <c r="A3" s="56" t="s">
        <v>269</v>
      </c>
    </row>
    <row r="4" spans="1:14" s="32" customFormat="1" x14ac:dyDescent="0.2"/>
    <row r="5" spans="1:14" s="32" customFormat="1" x14ac:dyDescent="0.2"/>
    <row r="6" spans="1:14" s="58" customFormat="1" ht="12" x14ac:dyDescent="0.2">
      <c r="A6" s="57" t="s">
        <v>61</v>
      </c>
      <c r="B6" s="86" t="s">
        <v>27</v>
      </c>
      <c r="C6" s="86" t="s">
        <v>28</v>
      </c>
      <c r="D6" s="86" t="s">
        <v>29</v>
      </c>
      <c r="E6" s="86" t="s">
        <v>30</v>
      </c>
      <c r="F6" s="86" t="s">
        <v>31</v>
      </c>
      <c r="G6" s="86" t="s">
        <v>32</v>
      </c>
      <c r="H6" s="86" t="s">
        <v>33</v>
      </c>
      <c r="I6" s="86" t="s">
        <v>34</v>
      </c>
      <c r="J6" s="86" t="s">
        <v>35</v>
      </c>
      <c r="K6" s="86" t="s">
        <v>36</v>
      </c>
      <c r="L6" s="86" t="s">
        <v>37</v>
      </c>
      <c r="M6" s="86" t="s">
        <v>38</v>
      </c>
      <c r="N6" s="57" t="s">
        <v>9</v>
      </c>
    </row>
    <row r="7" spans="1:14" s="32" customFormat="1" x14ac:dyDescent="0.2">
      <c r="A7" s="59" t="s">
        <v>227</v>
      </c>
    </row>
    <row r="8" spans="1:14" s="32" customFormat="1" x14ac:dyDescent="0.2">
      <c r="A8" s="60" t="s">
        <v>247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s="32" customFormat="1" x14ac:dyDescent="0.2">
      <c r="A9" s="6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">
      <c r="A10" s="59" t="s">
        <v>102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60" t="s">
        <v>228</v>
      </c>
      <c r="B11" s="179">
        <v>10995.33</v>
      </c>
      <c r="C11" s="179">
        <v>10995.33</v>
      </c>
      <c r="D11" s="179">
        <v>10995.33</v>
      </c>
      <c r="E11" s="179">
        <v>10995.33</v>
      </c>
      <c r="F11" s="179">
        <v>10995.33</v>
      </c>
      <c r="G11" s="179">
        <v>10995.33</v>
      </c>
      <c r="H11" s="179">
        <v>10995.33</v>
      </c>
      <c r="I11" s="179">
        <v>10995.33</v>
      </c>
      <c r="J11" s="179">
        <v>10995.33</v>
      </c>
      <c r="K11" s="179">
        <v>10995.33</v>
      </c>
      <c r="L11" s="179">
        <v>10995.33</v>
      </c>
      <c r="M11" s="179">
        <v>10995.33</v>
      </c>
      <c r="N11" s="1">
        <f>SUM(B11:M11)</f>
        <v>131943.96</v>
      </c>
    </row>
    <row r="12" spans="1:14" x14ac:dyDescent="0.2">
      <c r="A12" s="60" t="s">
        <v>229</v>
      </c>
      <c r="B12" s="179">
        <v>5324.45</v>
      </c>
      <c r="C12" s="179">
        <v>5324.45</v>
      </c>
      <c r="D12" s="179">
        <v>5324.45</v>
      </c>
      <c r="E12" s="179">
        <v>5324.45</v>
      </c>
      <c r="F12" s="179">
        <v>5324.45</v>
      </c>
      <c r="G12" s="179">
        <v>5324.45</v>
      </c>
      <c r="H12" s="179">
        <v>5324.45</v>
      </c>
      <c r="I12" s="179">
        <v>5324.45</v>
      </c>
      <c r="J12" s="179">
        <v>5324.45</v>
      </c>
      <c r="K12" s="179">
        <v>5324.45</v>
      </c>
      <c r="L12" s="179">
        <v>5324.45</v>
      </c>
      <c r="M12" s="179">
        <v>5324.45</v>
      </c>
      <c r="N12" s="1">
        <f>SUM(B12:M12)</f>
        <v>63893.399999999987</v>
      </c>
    </row>
    <row r="13" spans="1:14" x14ac:dyDescent="0.2">
      <c r="A13" s="60" t="s">
        <v>230</v>
      </c>
      <c r="B13" s="179">
        <v>0</v>
      </c>
      <c r="C13" s="179">
        <v>0</v>
      </c>
      <c r="D13" s="179">
        <v>0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0</v>
      </c>
      <c r="K13" s="179">
        <v>0</v>
      </c>
      <c r="L13" s="179">
        <v>0</v>
      </c>
      <c r="M13" s="179">
        <v>0</v>
      </c>
      <c r="N13" s="1">
        <f>SUM(B13:M13)</f>
        <v>0</v>
      </c>
    </row>
    <row r="14" spans="1:14" ht="15" x14ac:dyDescent="0.25">
      <c r="A14" s="60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"/>
    </row>
    <row r="15" spans="1:14" ht="15" x14ac:dyDescent="0.25">
      <c r="A15" s="59" t="s">
        <v>68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"/>
    </row>
    <row r="16" spans="1:14" x14ac:dyDescent="0.2">
      <c r="A16" s="60" t="s">
        <v>231</v>
      </c>
      <c r="B16" s="179">
        <v>12963896.84</v>
      </c>
      <c r="C16" s="179">
        <v>12694466.020000001</v>
      </c>
      <c r="D16" s="179">
        <v>13315460.539999999</v>
      </c>
      <c r="E16" s="179">
        <v>12695742.1</v>
      </c>
      <c r="F16" s="179">
        <v>12487450.18</v>
      </c>
      <c r="G16" s="179">
        <v>14432655.400000002</v>
      </c>
      <c r="H16" s="179">
        <v>11882900.369999995</v>
      </c>
      <c r="I16" s="179">
        <v>11730221.649999991</v>
      </c>
      <c r="J16" s="179">
        <v>13933603.860000001</v>
      </c>
      <c r="K16" s="179">
        <v>12928943.540000001</v>
      </c>
      <c r="L16" s="179">
        <v>13224695.140000002</v>
      </c>
      <c r="M16" s="179">
        <v>13780205.09</v>
      </c>
      <c r="N16" s="1">
        <f>SUM(B16:M16)</f>
        <v>156070240.72999999</v>
      </c>
    </row>
    <row r="17" spans="1:14" ht="15" x14ac:dyDescent="0.25">
      <c r="A17" s="60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"/>
    </row>
    <row r="18" spans="1:14" x14ac:dyDescent="0.2">
      <c r="A18" s="60" t="s">
        <v>232</v>
      </c>
      <c r="B18" s="179">
        <v>7849224.4199999999</v>
      </c>
      <c r="C18" s="179">
        <v>7671236.8899999997</v>
      </c>
      <c r="D18" s="179">
        <v>8081469.3899999997</v>
      </c>
      <c r="E18" s="179">
        <v>7672079.8799999999</v>
      </c>
      <c r="F18" s="179">
        <v>7534481.0499999998</v>
      </c>
      <c r="G18" s="179">
        <v>8819494.6600000001</v>
      </c>
      <c r="H18" s="179">
        <v>7146672.7699999996</v>
      </c>
      <c r="I18" s="179">
        <v>7054847.9800000004</v>
      </c>
      <c r="J18" s="179">
        <v>8457661.2400000002</v>
      </c>
      <c r="K18" s="179">
        <v>7793976.9400000004</v>
      </c>
      <c r="L18" s="179">
        <v>8021509.2599999998</v>
      </c>
      <c r="M18" s="179">
        <v>8388482.2800000003</v>
      </c>
      <c r="N18" s="1">
        <f>SUM(B18:M18)</f>
        <v>94491136.75999999</v>
      </c>
    </row>
    <row r="19" spans="1:14" x14ac:dyDescent="0.2">
      <c r="A19" s="60" t="s">
        <v>233</v>
      </c>
      <c r="B19" s="179">
        <v>3158391.18</v>
      </c>
      <c r="C19" s="179">
        <v>3087950.45</v>
      </c>
      <c r="D19" s="179">
        <v>3250304.96</v>
      </c>
      <c r="E19" s="179">
        <v>3088284.07</v>
      </c>
      <c r="F19" s="179">
        <v>3033827.65</v>
      </c>
      <c r="G19" s="179">
        <v>3542387.46</v>
      </c>
      <c r="H19" s="179">
        <v>2879507.35</v>
      </c>
      <c r="I19" s="179">
        <v>2842509.69</v>
      </c>
      <c r="J19" s="179">
        <v>3401525.25</v>
      </c>
      <c r="K19" s="179">
        <v>3138864.1</v>
      </c>
      <c r="L19" s="179">
        <v>3226575</v>
      </c>
      <c r="M19" s="179">
        <v>3371809.05</v>
      </c>
      <c r="N19" s="1">
        <f>SUM(B19:M19)</f>
        <v>38021936.210000001</v>
      </c>
    </row>
    <row r="20" spans="1:14" ht="15" x14ac:dyDescent="0.25">
      <c r="A20" s="60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"/>
    </row>
    <row r="21" spans="1:14" ht="15" x14ac:dyDescent="0.25">
      <c r="A21" s="59" t="s">
        <v>63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"/>
    </row>
    <row r="22" spans="1:14" x14ac:dyDescent="0.2">
      <c r="A22" s="60" t="s">
        <v>64</v>
      </c>
      <c r="B22" s="179">
        <v>23491.57</v>
      </c>
      <c r="C22" s="179">
        <v>23069.360000000001</v>
      </c>
      <c r="D22" s="179">
        <v>24042.47</v>
      </c>
      <c r="E22" s="179">
        <v>23071.360000000001</v>
      </c>
      <c r="F22" s="179">
        <v>22744.97</v>
      </c>
      <c r="G22" s="179">
        <v>25793.14</v>
      </c>
      <c r="H22" s="179">
        <v>21746.25</v>
      </c>
      <c r="I22" s="179">
        <v>21466.84</v>
      </c>
      <c r="J22" s="179">
        <v>25154.04</v>
      </c>
      <c r="K22" s="179">
        <v>23579.72</v>
      </c>
      <c r="L22" s="179">
        <v>23900.240000000002</v>
      </c>
      <c r="M22" s="179">
        <v>24770.74</v>
      </c>
      <c r="N22" s="1">
        <f t="shared" ref="N22:N27" si="0">SUM(B22:M22)</f>
        <v>282830.7</v>
      </c>
    </row>
    <row r="23" spans="1:14" x14ac:dyDescent="0.2">
      <c r="A23" s="60" t="s">
        <v>234</v>
      </c>
      <c r="B23" s="179">
        <v>144764.28</v>
      </c>
      <c r="C23" s="179">
        <v>142728.43</v>
      </c>
      <c r="D23" s="179">
        <v>147420.74</v>
      </c>
      <c r="E23" s="179">
        <v>142738.07</v>
      </c>
      <c r="F23" s="179">
        <v>141164.19</v>
      </c>
      <c r="G23" s="179">
        <v>155862.41</v>
      </c>
      <c r="H23" s="179">
        <v>135839.1</v>
      </c>
      <c r="I23" s="179">
        <v>134093.76000000001</v>
      </c>
      <c r="J23" s="179">
        <v>154197.26999999999</v>
      </c>
      <c r="K23" s="179">
        <v>146605.93</v>
      </c>
      <c r="L23" s="179">
        <v>146734.91</v>
      </c>
      <c r="M23" s="179">
        <v>150932.41</v>
      </c>
      <c r="N23" s="1">
        <f t="shared" si="0"/>
        <v>1743081.4999999998</v>
      </c>
    </row>
    <row r="24" spans="1:14" x14ac:dyDescent="0.2">
      <c r="A24" s="60" t="s">
        <v>235</v>
      </c>
      <c r="B24" s="179">
        <v>380697.86</v>
      </c>
      <c r="C24" s="179">
        <v>380697.86</v>
      </c>
      <c r="D24" s="179">
        <v>380697.86</v>
      </c>
      <c r="E24" s="179">
        <v>380697.86</v>
      </c>
      <c r="F24" s="179">
        <v>380697.86</v>
      </c>
      <c r="G24" s="179">
        <v>380697.86</v>
      </c>
      <c r="H24" s="179">
        <v>374540.68</v>
      </c>
      <c r="I24" s="179">
        <v>369728.35</v>
      </c>
      <c r="J24" s="179">
        <v>397824.57</v>
      </c>
      <c r="K24" s="179">
        <v>397824.57</v>
      </c>
      <c r="L24" s="179">
        <v>380697.86</v>
      </c>
      <c r="M24" s="179">
        <v>380697.86</v>
      </c>
      <c r="N24" s="1">
        <f t="shared" si="0"/>
        <v>4585501.05</v>
      </c>
    </row>
    <row r="25" spans="1:14" x14ac:dyDescent="0.2">
      <c r="A25" s="60" t="s">
        <v>236</v>
      </c>
      <c r="B25" s="179">
        <v>44511.41</v>
      </c>
      <c r="C25" s="179">
        <v>43668.43</v>
      </c>
      <c r="D25" s="179">
        <v>45611.37</v>
      </c>
      <c r="E25" s="179">
        <v>43672.42</v>
      </c>
      <c r="F25" s="179">
        <v>43020.72</v>
      </c>
      <c r="G25" s="179">
        <v>49106.81</v>
      </c>
      <c r="H25" s="179">
        <v>41065.339999999997</v>
      </c>
      <c r="I25" s="179">
        <v>40537.71</v>
      </c>
      <c r="J25" s="179">
        <v>47504.34</v>
      </c>
      <c r="K25" s="179">
        <v>44361</v>
      </c>
      <c r="L25" s="179">
        <v>45327.39</v>
      </c>
      <c r="M25" s="179">
        <v>47065.45</v>
      </c>
      <c r="N25" s="1">
        <f t="shared" si="0"/>
        <v>535452.39</v>
      </c>
    </row>
    <row r="26" spans="1:14" x14ac:dyDescent="0.2">
      <c r="A26" s="60" t="s">
        <v>65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0</v>
      </c>
      <c r="K26" s="179">
        <v>0</v>
      </c>
      <c r="L26" s="179">
        <v>0</v>
      </c>
      <c r="M26" s="179">
        <v>0</v>
      </c>
      <c r="N26" s="1">
        <f t="shared" si="0"/>
        <v>0</v>
      </c>
    </row>
    <row r="27" spans="1:14" x14ac:dyDescent="0.2">
      <c r="A27" s="60" t="s">
        <v>237</v>
      </c>
      <c r="B27" s="179">
        <v>934455.31</v>
      </c>
      <c r="C27" s="179">
        <v>918382.82</v>
      </c>
      <c r="D27" s="179">
        <v>955427.31</v>
      </c>
      <c r="E27" s="179">
        <v>918458.94</v>
      </c>
      <c r="F27" s="179">
        <v>906033.6</v>
      </c>
      <c r="G27" s="179">
        <v>1022071.88</v>
      </c>
      <c r="H27" s="179">
        <v>867364.33</v>
      </c>
      <c r="I27" s="179">
        <v>856219.91</v>
      </c>
      <c r="J27" s="179">
        <v>999768.62</v>
      </c>
      <c r="K27" s="179">
        <v>939837.12</v>
      </c>
      <c r="L27" s="179">
        <v>950991.47</v>
      </c>
      <c r="M27" s="179">
        <v>983150.94</v>
      </c>
      <c r="N27" s="18">
        <f t="shared" si="0"/>
        <v>11252162.25</v>
      </c>
    </row>
    <row r="28" spans="1:14" x14ac:dyDescent="0.2">
      <c r="A28" s="6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" x14ac:dyDescent="0.25">
      <c r="A29" s="61" t="s">
        <v>238</v>
      </c>
      <c r="B29" s="1">
        <f>SUM(B11:B27)</f>
        <v>25515752.649999999</v>
      </c>
      <c r="C29" s="169">
        <f t="shared" ref="C29:D29" si="1">SUM(C11:C27)</f>
        <v>24978520.039999999</v>
      </c>
      <c r="D29" s="169">
        <f t="shared" si="1"/>
        <v>26216754.419999994</v>
      </c>
      <c r="E29" s="1">
        <f t="shared" ref="E29:M29" si="2">SUM(E11:E28)</f>
        <v>24981064.48</v>
      </c>
      <c r="F29" s="1">
        <f t="shared" si="2"/>
        <v>24565739.999999996</v>
      </c>
      <c r="G29" s="1">
        <f t="shared" si="2"/>
        <v>28444389.400000002</v>
      </c>
      <c r="H29" s="1">
        <f t="shared" si="2"/>
        <v>23365955.969999995</v>
      </c>
      <c r="I29" s="1">
        <f t="shared" si="2"/>
        <v>23065945.669999994</v>
      </c>
      <c r="J29" s="1">
        <f t="shared" si="2"/>
        <v>27433558.970000003</v>
      </c>
      <c r="K29" s="1">
        <f t="shared" si="2"/>
        <v>25430312.700000003</v>
      </c>
      <c r="L29" s="1">
        <f t="shared" si="2"/>
        <v>26036751.049999997</v>
      </c>
      <c r="M29" s="1">
        <f t="shared" si="2"/>
        <v>27143433.599999998</v>
      </c>
      <c r="N29" s="199">
        <f t="shared" ref="N29" si="3">SUM(N11:N28)</f>
        <v>307178178.94999999</v>
      </c>
    </row>
    <row r="30" spans="1:14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63.75" x14ac:dyDescent="0.2">
      <c r="A31" s="62" t="s">
        <v>248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pageMargins left="0.25" right="0.25" top="0.75" bottom="0.75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SUMMARY</vt:lpstr>
      <vt:lpstr>BCCRT</vt:lpstr>
      <vt:lpstr>SCCRT</vt:lpstr>
      <vt:lpstr>CIG TAX</vt:lpstr>
      <vt:lpstr>LIQ TAX</vt:lpstr>
      <vt:lpstr>RPTT</vt:lpstr>
      <vt:lpstr>Gov't Services</vt:lpstr>
      <vt:lpstr>CTX DISTRIBUTION</vt:lpstr>
      <vt:lpstr>MONTHLY WA</vt:lpstr>
      <vt:lpstr>MONTHLY WP</vt:lpstr>
      <vt:lpstr>SCCRT In State</vt:lpstr>
      <vt:lpstr>SCCRT Out of State</vt:lpstr>
      <vt:lpstr>BCCRT!Print_Area</vt:lpstr>
      <vt:lpstr>SCCRT!Print_Area</vt:lpstr>
      <vt:lpstr>'CTX DISTRIBUTION'!Print_Titles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Mary Meyers</cp:lastModifiedBy>
  <cp:lastPrinted>2015-03-27T16:17:29Z</cp:lastPrinted>
  <dcterms:created xsi:type="dcterms:W3CDTF">2014-09-26T18:28:29Z</dcterms:created>
  <dcterms:modified xsi:type="dcterms:W3CDTF">2022-09-23T22:42:08Z</dcterms:modified>
</cp:coreProperties>
</file>