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14A7F007-7EE0-40BB-AD1E-6D7DE3531F1C}" xr6:coauthVersionLast="47" xr6:coauthVersionMax="47" xr10:uidLastSave="{00000000-0000-0000-0000-000000000000}"/>
  <bookViews>
    <workbookView xWindow="-120" yWindow="-120" windowWidth="51840" windowHeight="21240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WA" sheetId="12" r:id="rId9"/>
    <sheet name="MONTHLY WP" sheetId="16" r:id="rId10"/>
    <sheet name="SCCRT In State" sheetId="14" r:id="rId11"/>
    <sheet name="SCCRT Out of State" sheetId="15" r:id="rId12"/>
  </sheets>
  <definedNames>
    <definedName name="_xlnm.Print_Area" localSheetId="1">BCCRT!$A$1:$N$39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7" l="1"/>
  <c r="L35" i="7"/>
  <c r="M35" i="7" l="1"/>
  <c r="L26" i="8"/>
  <c r="L36" i="7"/>
  <c r="K35" i="7"/>
  <c r="J35" i="7"/>
  <c r="I35" i="7"/>
  <c r="G35" i="7"/>
  <c r="C35" i="7"/>
  <c r="B35" i="7"/>
  <c r="K29" i="12"/>
  <c r="J29" i="12"/>
  <c r="I29" i="12"/>
  <c r="B21" i="16"/>
  <c r="C21" i="16"/>
  <c r="D21" i="16"/>
  <c r="E21" i="16"/>
  <c r="F21" i="16"/>
  <c r="G21" i="16"/>
  <c r="H21" i="16"/>
  <c r="K21" i="16"/>
  <c r="J21" i="16"/>
  <c r="I21" i="16"/>
  <c r="N58" i="11"/>
  <c r="I36" i="7"/>
  <c r="G29" i="8"/>
  <c r="F24" i="6"/>
  <c r="N56" i="11" l="1"/>
  <c r="C47" i="8"/>
  <c r="N5" i="11" l="1"/>
  <c r="B29" i="8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D23" i="14"/>
  <c r="E23" i="14"/>
  <c r="F23" i="14"/>
  <c r="G23" i="14"/>
  <c r="H23" i="14"/>
  <c r="J23" i="14"/>
  <c r="K23" i="14"/>
  <c r="L23" i="14"/>
  <c r="M23" i="14"/>
  <c r="B23" i="14"/>
  <c r="M21" i="16" l="1"/>
  <c r="L21" i="16"/>
  <c r="N21" i="16" s="1"/>
  <c r="N19" i="16"/>
  <c r="N16" i="16"/>
  <c r="N15" i="16"/>
  <c r="N14" i="16"/>
  <c r="N12" i="16"/>
  <c r="N10" i="16"/>
  <c r="N34" i="7" l="1"/>
  <c r="C29" i="12" l="1"/>
  <c r="D29" i="12"/>
  <c r="B29" i="12"/>
  <c r="N34" i="8" l="1"/>
  <c r="C39" i="8" l="1"/>
  <c r="D39" i="8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D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D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D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D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F24" i="8"/>
  <c r="F29" i="8" s="1"/>
  <c r="E24" i="8"/>
  <c r="E29" i="8" s="1"/>
  <c r="D24" i="8"/>
  <c r="D29" i="8" s="1"/>
  <c r="C24" i="8"/>
  <c r="C29" i="8" s="1"/>
  <c r="B24" i="8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E24" i="7"/>
  <c r="E31" i="7" s="1"/>
  <c r="D24" i="7"/>
  <c r="D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E24" i="6"/>
  <c r="D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D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N39" i="8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From "Plus license fees" line in totals column of cigarette stat report.
s/b only county funds- 
 Amount is from the TAS Distribution Summary report forCIG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<sst xmlns="http://schemas.openxmlformats.org/spreadsheetml/2006/main" count="644" uniqueCount="277">
  <si>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</si>
  <si>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</si>
  <si>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</si>
  <si>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</si>
  <si>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</si>
  <si>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</si>
  <si>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</si>
  <si>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</si>
  <si>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</si>
  <si>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</si>
  <si>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</si>
  <si>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</si>
  <si>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</si>
  <si>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</si>
  <si>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</si>
  <si>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</si>
  <si>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</si>
  <si>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</si>
  <si>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</si>
  <si>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</si>
  <si>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</si>
  <si>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</si>
  <si>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</si>
  <si>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</si>
  <si>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</si>
  <si>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</si>
  <si>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</si>
  <si>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</si>
  <si>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</si>
  <si>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</si>
  <si>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</si>
  <si>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</si>
  <si>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</si>
  <si>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</si>
  <si>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</si>
  <si>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</si>
  <si>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</si>
  <si>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</si>
  <si>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</si>
  <si>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</si>
  <si>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</si>
  <si>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</si>
  <si>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Gross Revenue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</si>
  <si>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</si>
  <si>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</si>
  <si>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</si>
  <si>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</si>
  <si>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</si>
  <si>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</si>
  <si>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</si>
  <si>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</si>
  <si>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</si>
  <si>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</si>
  <si>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</si>
  <si>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</si>
  <si>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</si>
  <si>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</si>
  <si>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</si>
  <si>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</si>
  <si>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</si>
  <si>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</si>
  <si>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</si>
  <si>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</si>
  <si>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</si>
  <si>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</si>
  <si>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</si>
  <si>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</si>
  <si>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</si>
  <si>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</si>
  <si>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</si>
  <si>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</si>
  <si>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</si>
  <si>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</si>
  <si>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</si>
  <si>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</si>
  <si>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</si>
  <si>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</si>
  <si>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</si>
  <si>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</si>
  <si>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</si>
  <si>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</si>
  <si>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</si>
  <si>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</si>
  <si>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</si>
  <si>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</si>
  <si>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</si>
  <si>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</si>
  <si>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</si>
  <si>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</si>
  <si>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</si>
  <si>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</si>
  <si>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</si>
  <si>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</si>
  <si>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</si>
  <si>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</si>
  <si>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</si>
  <si>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</si>
  <si>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</si>
  <si>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</si>
  <si>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</si>
  <si>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</si>
  <si>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</si>
  <si>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</si>
  <si>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</si>
  <si>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</si>
  <si>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</si>
  <si>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</si>
  <si>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</si>
  <si>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</si>
  <si>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</si>
  <si>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</si>
  <si>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</si>
  <si>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</si>
  <si>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</si>
  <si>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</si>
  <si>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</si>
  <si>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</si>
  <si>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</si>
  <si>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</si>
  <si>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</si>
  <si>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</si>
  <si>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</si>
  <si>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</si>
  <si>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</si>
  <si>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</si>
  <si>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</si>
  <si>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</si>
  <si>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</si>
  <si>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</si>
  <si>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</si>
  <si>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</si>
  <si>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</si>
  <si>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</si>
  <si>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</si>
  <si>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</si>
  <si>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</si>
  <si>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</si>
  <si>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</si>
  <si>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</si>
  <si>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</si>
  <si>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</si>
  <si>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</si>
  <si>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</si>
  <si>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</si>
  <si>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</si>
  <si>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</si>
  <si>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</si>
  <si>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</si>
  <si>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</si>
  <si>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</si>
  <si>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</si>
  <si>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</si>
  <si>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</si>
  <si>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</si>
  <si>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</si>
  <si>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</si>
  <si>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</si>
  <si>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</si>
  <si>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</si>
  <si>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</si>
  <si>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</si>
  <si>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</si>
  <si>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</si>
  <si>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</si>
  <si>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</si>
  <si>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</si>
  <si>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</si>
  <si>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</si>
  <si>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</si>
  <si>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</si>
  <si>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</si>
  <si>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</si>
  <si>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</si>
  <si>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</si>
  <si>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</si>
  <si>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</si>
  <si>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</si>
  <si>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</si>
  <si>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</si>
  <si>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</si>
  <si>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</si>
  <si>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</si>
  <si>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</si>
  <si>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</si>
  <si>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</si>
  <si>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</si>
  <si>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</si>
  <si>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</si>
  <si>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</si>
  <si>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</si>
  <si>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</si>
  <si>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</si>
  <si>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</si>
  <si>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</si>
  <si>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</si>
  <si>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</si>
  <si>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</si>
  <si>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</si>
  <si>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</si>
  <si>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</si>
  <si>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</si>
  <si>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</si>
  <si>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</si>
  <si>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</si>
  <si>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</si>
  <si>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</si>
  <si>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</si>
  <si>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</si>
  <si>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</si>
  <si>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</si>
  <si>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</si>
  <si>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</si>
  <si>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</si>
  <si>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</si>
  <si>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</si>
  <si>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</si>
  <si>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</si>
  <si>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</si>
  <si>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</si>
  <si>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</si>
  <si>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</si>
  <si>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</si>
  <si>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</si>
  <si>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</si>
  <si>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</si>
  <si>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</si>
  <si>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</si>
  <si>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</si>
  <si>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</si>
  <si>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</si>
  <si>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</si>
  <si>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</si>
  <si>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</si>
  <si>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</si>
  <si>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</si>
  <si>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</si>
  <si>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</si>
  <si>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</si>
  <si>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</si>
  <si>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</si>
  <si>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</si>
  <si>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</si>
  <si>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</si>
  <si>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</si>
  <si>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</si>
  <si>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</si>
  <si>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</si>
  <si>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</si>
  <si>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</si>
  <si>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</si>
  <si>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</si>
  <si>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</si>
  <si>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</si>
  <si>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</si>
  <si>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</si>
  <si>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</si>
  <si>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</si>
  <si>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</si>
  <si>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</si>
  <si>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White Pine County's distribution reflects an alternate formula created by an interlocal agreement, as allowed by NRS 360.730.</t>
  </si>
  <si>
    <t>Reported difference between this and SCCR_IN_STATE FYXX amount relates to STAR bond collections and GF Commissions</t>
  </si>
  <si>
    <r>
      <t>TOTAL IMPORTS  (</t>
    </r>
    <r>
      <rPr>
        <b/>
        <sz val="10"/>
        <rFont val="Arial"/>
        <family val="2"/>
      </rPr>
      <t>GAL)</t>
    </r>
  </si>
  <si>
    <r>
      <t>TOTAL RECEIPTS  (</t>
    </r>
    <r>
      <rPr>
        <b/>
        <sz val="10"/>
        <rFont val="Arial"/>
        <family val="2"/>
      </rPr>
      <t>$)</t>
    </r>
  </si>
  <si>
    <t xml:space="preserve"> </t>
  </si>
  <si>
    <t>FISCAL YEAR 2022-23</t>
  </si>
  <si>
    <t>BASIC CITY-COUNTY RELIEF TAX - FISCAL YEAR 2022-23</t>
  </si>
  <si>
    <t>SUPPLEMENTAL CITY-COUNTY RELIEF TAX DISTRIBUTION TO THE COUNTY LEVEL FOR FISCAL YEAR 2022-23</t>
  </si>
  <si>
    <t>CIGARETTE TAX - FISCAL YEAR 2022-23</t>
  </si>
  <si>
    <t>LIQUOR TAX - FISCAL YEAR 2022-23</t>
  </si>
  <si>
    <t>REAL PROPERTY TRANSFER TAX - FISCAL YEAR 2022-23</t>
  </si>
  <si>
    <t>GOVERNMENT SERVICES TAX - FISCAL YEAR 2022-23</t>
  </si>
  <si>
    <t>MONTHLY WASHOE COUNTY CTX DISTRIBUTIONS  FISCAL YEAR 2022-23 - INTERLOCAL AGREEMENT</t>
  </si>
  <si>
    <t>MONTHLY WHITE PINE COUNTY CTX DISTRIBUTIONS  FISCAL YEAR 2022-23 - INTERLOCAL AGREEMENT</t>
  </si>
  <si>
    <t>SUPPLEMENTAL CITY-COUNTY RELIEF TAX INSTATE COLLECTIONS FOR FISCAL YEAR 2022-23</t>
  </si>
  <si>
    <t>SUPPLEMENTAL CITY-COUNTY RELIEF TAX OUT OF STATE COLLECTIONS FOR FISCAL YEAR 2022-23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</si>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</sst>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u/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4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030A0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7" fillId="4" borderId="14" applyNumberFormat="0" applyAlignment="0" applyProtection="0"/>
    <xf numFmtId="0" fontId="21" fillId="5" borderId="15" applyNumberFormat="0" applyFont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</cellStyleXfs>
  <cellXfs count="205">
    <xf numFmtId="0" fontId="0" fillId="0" borderId="0" xfId="0"/>
    <xf numFmtId="43" fontId="1" fillId="0" borderId="0" xfId="1" applyNumberFormat="1"/>
    <xf numFmtId="43" fontId="3" fillId="0" borderId="0" xfId="1" applyNumberFormat="1" applyFont="1" applyAlignment="1">
      <alignment horizontal="center"/>
    </xf>
    <xf numFmtId="43" fontId="1" fillId="0" borderId="0" xfId="1" applyNumberFormat="1" applyFont="1"/>
    <xf numFmtId="43" fontId="1" fillId="0" borderId="0" xfId="2" applyNumberFormat="1" applyFont="1" applyFill="1"/>
    <xf numFmtId="43" fontId="1" fillId="0" borderId="0" xfId="2" applyNumberFormat="1" applyFont="1"/>
    <xf numFmtId="43" fontId="3" fillId="0" borderId="0" xfId="1" applyNumberFormat="1" applyFont="1"/>
    <xf numFmtId="43" fontId="1" fillId="0" borderId="1" xfId="2" applyNumberFormat="1" applyFont="1" applyFill="1" applyBorder="1"/>
    <xf numFmtId="43" fontId="1" fillId="0" borderId="1" xfId="2" applyNumberFormat="1" applyFont="1" applyBorder="1"/>
    <xf numFmtId="43" fontId="3" fillId="0" borderId="1" xfId="1" applyNumberFormat="1" applyFont="1" applyBorder="1"/>
    <xf numFmtId="43" fontId="4" fillId="0" borderId="0" xfId="2" applyNumberFormat="1" applyFont="1"/>
    <xf numFmtId="43" fontId="1" fillId="0" borderId="2" xfId="2" applyNumberFormat="1" applyFont="1" applyBorder="1"/>
    <xf numFmtId="43" fontId="1" fillId="0" borderId="0" xfId="1" applyNumberFormat="1" applyBorder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center"/>
    </xf>
    <xf numFmtId="43" fontId="1" fillId="0" borderId="0" xfId="3" applyNumberFormat="1"/>
    <xf numFmtId="43" fontId="1" fillId="0" borderId="0" xfId="1" applyNumberFormat="1" applyAlignment="1">
      <alignment horizontal="left"/>
    </xf>
    <xf numFmtId="43" fontId="1" fillId="0" borderId="1" xfId="1" applyNumberFormat="1" applyBorder="1"/>
    <xf numFmtId="43" fontId="1" fillId="0" borderId="3" xfId="3" applyNumberFormat="1" applyBorder="1"/>
    <xf numFmtId="0" fontId="7" fillId="0" borderId="0" xfId="1" applyFont="1"/>
    <xf numFmtId="0" fontId="1" fillId="0" borderId="0" xfId="1" applyBorder="1"/>
    <xf numFmtId="44" fontId="1" fillId="0" borderId="2" xfId="3" applyBorder="1"/>
    <xf numFmtId="43" fontId="1" fillId="0" borderId="0" xfId="2" applyNumberFormat="1" applyFont="1" applyFill="1" applyBorder="1"/>
    <xf numFmtId="0" fontId="1" fillId="0" borderId="4" xfId="1" applyBorder="1"/>
    <xf numFmtId="0" fontId="1" fillId="0" borderId="5" xfId="1" applyBorder="1"/>
    <xf numFmtId="43" fontId="1" fillId="0" borderId="6" xfId="1" applyNumberFormat="1" applyBorder="1"/>
    <xf numFmtId="0" fontId="1" fillId="0" borderId="7" xfId="1" applyBorder="1"/>
    <xf numFmtId="43" fontId="4" fillId="0" borderId="8" xfId="1" applyNumberFormat="1" applyFont="1" applyBorder="1"/>
    <xf numFmtId="0" fontId="1" fillId="0" borderId="9" xfId="1" applyBorder="1"/>
    <xf numFmtId="0" fontId="1" fillId="0" borderId="1" xfId="1" applyBorder="1"/>
    <xf numFmtId="44" fontId="1" fillId="0" borderId="10" xfId="3" applyBorder="1"/>
    <xf numFmtId="4" fontId="1" fillId="0" borderId="0" xfId="1" applyNumberFormat="1"/>
    <xf numFmtId="43" fontId="0" fillId="0" borderId="0" xfId="2" applyFont="1" applyFill="1"/>
    <xf numFmtId="43" fontId="1" fillId="0" borderId="0" xfId="1" applyNumberFormat="1" applyFill="1"/>
    <xf numFmtId="41" fontId="1" fillId="0" borderId="0" xfId="1" applyNumberFormat="1"/>
    <xf numFmtId="41" fontId="1" fillId="0" borderId="0" xfId="1" applyNumberFormat="1" applyFill="1"/>
    <xf numFmtId="164" fontId="1" fillId="0" borderId="0" xfId="3" applyNumberFormat="1"/>
    <xf numFmtId="43" fontId="0" fillId="0" borderId="0" xfId="2" applyFont="1"/>
    <xf numFmtId="43" fontId="1" fillId="0" borderId="0" xfId="2" applyNumberFormat="1" applyFont="1" applyBorder="1"/>
    <xf numFmtId="41" fontId="1" fillId="0" borderId="1" xfId="1" applyNumberFormat="1" applyBorder="1"/>
    <xf numFmtId="43" fontId="1" fillId="0" borderId="1" xfId="3" applyNumberFormat="1" applyBorder="1"/>
    <xf numFmtId="165" fontId="1" fillId="0" borderId="0" xfId="1" applyNumberFormat="1"/>
    <xf numFmtId="43" fontId="1" fillId="0" borderId="11" xfId="3" applyNumberFormat="1" applyBorder="1"/>
    <xf numFmtId="0" fontId="10" fillId="0" borderId="0" xfId="1" applyFont="1"/>
    <xf numFmtId="43" fontId="10" fillId="0" borderId="0" xfId="1" applyNumberFormat="1" applyFont="1"/>
    <xf numFmtId="0" fontId="11" fillId="0" borderId="0" xfId="1" applyFont="1" applyAlignment="1">
      <alignment horizontal="center"/>
    </xf>
    <xf numFmtId="43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/>
    <xf numFmtId="0" fontId="15" fillId="0" borderId="0" xfId="1" applyFont="1"/>
    <xf numFmtId="43" fontId="11" fillId="0" borderId="0" xfId="1" applyNumberFormat="1" applyFont="1"/>
    <xf numFmtId="0" fontId="10" fillId="0" borderId="0" xfId="1" applyFont="1" applyBorder="1"/>
    <xf numFmtId="0" fontId="16" fillId="0" borderId="0" xfId="1" applyFont="1"/>
    <xf numFmtId="0" fontId="16" fillId="0" borderId="0" xfId="1" applyFont="1" applyAlignment="1">
      <alignment horizontal="center"/>
    </xf>
    <xf numFmtId="4" fontId="2" fillId="0" borderId="0" xfId="1" applyNumberFormat="1" applyFont="1"/>
    <xf numFmtId="4" fontId="12" fillId="0" borderId="0" xfId="1" applyNumberFormat="1" applyFont="1" applyAlignment="1">
      <alignment horizontal="center"/>
    </xf>
    <xf numFmtId="4" fontId="10" fillId="0" borderId="0" xfId="1" applyNumberFormat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18" fillId="0" borderId="0" xfId="1" applyFont="1" applyAlignment="1">
      <alignment vertical="top" wrapText="1"/>
    </xf>
    <xf numFmtId="43" fontId="6" fillId="0" borderId="0" xfId="1" applyNumberFormat="1" applyFont="1" applyAlignment="1">
      <alignment horizontal="center"/>
    </xf>
    <xf numFmtId="0" fontId="1" fillId="0" borderId="0" xfId="1" applyFont="1" applyFill="1"/>
    <xf numFmtId="43" fontId="1" fillId="0" borderId="12" xfId="1" applyNumberFormat="1" applyBorder="1"/>
    <xf numFmtId="0" fontId="10" fillId="0" borderId="0" xfId="0" applyFont="1"/>
    <xf numFmtId="43" fontId="11" fillId="0" borderId="0" xfId="0" applyNumberFormat="1" applyFont="1"/>
    <xf numFmtId="9" fontId="1" fillId="0" borderId="0" xfId="1" applyNumberFormat="1"/>
    <xf numFmtId="0" fontId="1" fillId="0" borderId="0" xfId="1"/>
    <xf numFmtId="39" fontId="1" fillId="0" borderId="0" xfId="1" applyNumberFormat="1" applyFont="1" applyFill="1" applyBorder="1" applyProtection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4" fontId="12" fillId="0" borderId="0" xfId="1" applyNumberFormat="1" applyFont="1" applyFill="1" applyAlignment="1">
      <alignment horizontal="center"/>
    </xf>
    <xf numFmtId="43" fontId="1" fillId="0" borderId="0" xfId="1" applyNumberFormat="1"/>
    <xf numFmtId="43" fontId="1" fillId="0" borderId="0" xfId="1" applyNumberForma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43" fontId="1" fillId="0" borderId="0" xfId="1" applyNumberFormat="1"/>
    <xf numFmtId="43" fontId="1" fillId="0" borderId="0" xfId="3" applyNumberForma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3" fontId="1" fillId="0" borderId="0" xfId="1" applyNumberForma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42" fontId="1" fillId="0" borderId="0" xfId="1" applyNumberForma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0" fontId="24" fillId="0" borderId="0" xfId="1" applyFont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1" fillId="0" borderId="0" xfId="1" applyNumberFormat="1" applyFont="1"/>
    <xf numFmtId="0" fontId="1" fillId="0" borderId="0" xfId="1"/>
    <xf numFmtId="0" fontId="12" fillId="0" borderId="0" xfId="1" applyFont="1" applyAlignment="1">
      <alignment horizontal="center"/>
    </xf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0" fontId="12" fillId="0" borderId="0" xfId="1" applyFont="1" applyAlignment="1">
      <alignment horizontal="center"/>
    </xf>
    <xf numFmtId="43" fontId="10" fillId="0" borderId="0" xfId="1" applyNumberFormat="1" applyFont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/>
    <xf numFmtId="43" fontId="1" fillId="0" borderId="0" xfId="1" applyNumberFormat="1" applyBorder="1"/>
    <xf numFmtId="43" fontId="1" fillId="0" borderId="0" xfId="1" applyNumberFormat="1" applyBorder="1"/>
    <xf numFmtId="43" fontId="1" fillId="0" borderId="0" xfId="1" applyNumberFormat="1"/>
    <xf numFmtId="43" fontId="1" fillId="0" borderId="1" xfId="1" applyNumberFormat="1" applyBorder="1"/>
    <xf numFmtId="0" fontId="1" fillId="0" borderId="0" xfId="1"/>
    <xf numFmtId="43" fontId="11" fillId="0" borderId="0" xfId="1" applyNumberFormat="1" applyFont="1"/>
    <xf numFmtId="43" fontId="1" fillId="0" borderId="12" xfId="1" applyNumberFormat="1" applyBorder="1"/>
    <xf numFmtId="43" fontId="1" fillId="0" borderId="0" xfId="1" applyNumberFormat="1"/>
    <xf numFmtId="43" fontId="1" fillId="0" borderId="3" xfId="3" applyNumberFormat="1" applyFill="1" applyBorder="1"/>
    <xf numFmtId="0" fontId="5" fillId="0" borderId="0" xfId="1" applyFont="1" applyFill="1"/>
    <xf numFmtId="43" fontId="11" fillId="2" borderId="13" xfId="1" applyNumberFormat="1" applyFont="1" applyFill="1" applyBorder="1"/>
    <xf numFmtId="0" fontId="12" fillId="0" borderId="0" xfId="0" applyFont="1" applyAlignment="1">
      <alignment horizontal="center"/>
    </xf>
    <xf numFmtId="43" fontId="10" fillId="0" borderId="0" xfId="0" applyNumberFormat="1" applyFont="1"/>
    <xf numFmtId="43" fontId="25" fillId="3" borderId="0" xfId="38" applyNumberFormat="1" applyFill="1"/>
    <xf numFmtId="43" fontId="26" fillId="0" borderId="0" xfId="39" applyFont="1"/>
    <xf numFmtId="4" fontId="1" fillId="5" borderId="15" xfId="41" applyNumberFormat="1" applyFont="1"/>
    <xf numFmtId="43" fontId="1" fillId="5" borderId="15" xfId="41" applyNumberFormat="1" applyFont="1"/>
    <xf numFmtId="166" fontId="28" fillId="7" borderId="16" xfId="43" applyNumberFormat="1" applyBorder="1"/>
    <xf numFmtId="4" fontId="2" fillId="0" borderId="0" xfId="0" applyNumberFormat="1" applyFont="1" applyFill="1"/>
    <xf numFmtId="4" fontId="0" fillId="0" borderId="0" xfId="0" applyNumberFormat="1" applyFill="1"/>
    <xf numFmtId="4" fontId="12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0" fontId="3" fillId="0" borderId="0" xfId="0" applyFont="1" applyFill="1"/>
    <xf numFmtId="0" fontId="17" fillId="0" borderId="0" xfId="0" applyFont="1" applyFill="1"/>
    <xf numFmtId="0" fontId="18" fillId="0" borderId="0" xfId="0" applyFont="1" applyFill="1"/>
    <xf numFmtId="43" fontId="0" fillId="0" borderId="0" xfId="0" applyNumberFormat="1" applyFill="1"/>
    <xf numFmtId="43" fontId="0" fillId="0" borderId="1" xfId="0" applyNumberFormat="1" applyFill="1" applyBorder="1"/>
    <xf numFmtId="0" fontId="19" fillId="0" borderId="0" xfId="0" applyFont="1" applyFill="1"/>
    <xf numFmtId="0" fontId="1" fillId="0" borderId="0" xfId="0" applyFont="1" applyFill="1"/>
    <xf numFmtId="0" fontId="6" fillId="0" borderId="0" xfId="0" applyFont="1" applyFill="1"/>
    <xf numFmtId="4" fontId="14" fillId="0" borderId="0" xfId="0" applyNumberFormat="1" applyFont="1" applyFill="1"/>
    <xf numFmtId="4" fontId="16" fillId="0" borderId="0" xfId="0" applyNumberFormat="1" applyFont="1" applyFill="1" applyAlignment="1">
      <alignment horizontal="center"/>
    </xf>
    <xf numFmtId="4" fontId="13" fillId="0" borderId="0" xfId="0" applyNumberFormat="1" applyFont="1" applyFill="1"/>
    <xf numFmtId="4" fontId="15" fillId="0" borderId="0" xfId="0" applyNumberFormat="1" applyFont="1" applyFill="1"/>
    <xf numFmtId="166" fontId="28" fillId="6" borderId="16" xfId="42" applyNumberFormat="1" applyBorder="1"/>
    <xf numFmtId="0" fontId="18" fillId="0" borderId="0" xfId="0" applyFont="1" applyAlignment="1">
      <alignment vertical="top" wrapText="1"/>
    </xf>
    <xf numFmtId="43" fontId="27" fillId="4" borderId="14" xfId="40" applyNumberFormat="1"/>
    <xf numFmtId="39" fontId="27" fillId="4" borderId="14" xfId="40" applyNumberFormat="1" applyProtection="1"/>
    <xf numFmtId="43" fontId="1" fillId="0" borderId="0" xfId="39" applyFont="1"/>
    <xf numFmtId="44" fontId="1" fillId="0" borderId="11" xfId="37" applyFont="1" applyBorder="1"/>
    <xf numFmtId="43" fontId="0" fillId="0" borderId="0" xfId="39" applyFont="1" applyFill="1"/>
    <xf numFmtId="43" fontId="10" fillId="0" borderId="0" xfId="0" applyNumberFormat="1" applyFont="1" applyFill="1"/>
    <xf numFmtId="43" fontId="10" fillId="0" borderId="0" xfId="1" applyNumberFormat="1" applyFont="1" applyFill="1"/>
    <xf numFmtId="43" fontId="11" fillId="0" borderId="0" xfId="1" applyNumberFormat="1" applyFont="1" applyFill="1"/>
    <xf numFmtId="43" fontId="1" fillId="0" borderId="0" xfId="0" applyNumberFormat="1" applyFont="1" applyFill="1"/>
    <xf numFmtId="43" fontId="2" fillId="0" borderId="0" xfId="1" applyNumberFormat="1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44">
    <cellStyle name="Accent2" xfId="42" builtinId="33"/>
    <cellStyle name="Accent4" xfId="43" builtinId="41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31</xdr:row>
          <xdr:rowOff>1452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2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48500" y="4962524"/>
              <a:ext cx="1133475" cy="1729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>
      <selection activeCell="I7" sqref="I7"/>
    </sheetView>
  </sheetViews>
  <sheetFormatPr defaultRowHeight="12.75" x14ac:dyDescent="0.2"/>
  <cols>
    <col min="1" max="1" width="14.7109375" style="1" customWidth="1"/>
    <col min="2" max="2" width="15.140625" style="1" bestFit="1" customWidth="1"/>
    <col min="3" max="3" width="16.5703125" style="1" bestFit="1" customWidth="1"/>
    <col min="4" max="6" width="14.7109375" style="1" customWidth="1"/>
    <col min="7" max="7" width="15.140625" style="1" bestFit="1" customWidth="1"/>
    <col min="8" max="8" width="16.5703125" style="1" bestFit="1" customWidth="1"/>
    <col min="9" max="256" width="9.140625" style="1"/>
    <col min="257" max="263" width="14.7109375" style="1" customWidth="1"/>
    <col min="264" max="264" width="16.5703125" style="1" bestFit="1" customWidth="1"/>
    <col min="265" max="512" width="9.140625" style="1"/>
    <col min="513" max="519" width="14.7109375" style="1" customWidth="1"/>
    <col min="520" max="520" width="16.5703125" style="1" bestFit="1" customWidth="1"/>
    <col min="521" max="768" width="9.140625" style="1"/>
    <col min="769" max="775" width="14.7109375" style="1" customWidth="1"/>
    <col min="776" max="776" width="16.5703125" style="1" bestFit="1" customWidth="1"/>
    <col min="777" max="1024" width="9.140625" style="1"/>
    <col min="1025" max="1031" width="14.7109375" style="1" customWidth="1"/>
    <col min="1032" max="1032" width="16.5703125" style="1" bestFit="1" customWidth="1"/>
    <col min="1033" max="1280" width="9.140625" style="1"/>
    <col min="1281" max="1287" width="14.7109375" style="1" customWidth="1"/>
    <col min="1288" max="1288" width="16.5703125" style="1" bestFit="1" customWidth="1"/>
    <col min="1289" max="1536" width="9.140625" style="1"/>
    <col min="1537" max="1543" width="14.7109375" style="1" customWidth="1"/>
    <col min="1544" max="1544" width="16.5703125" style="1" bestFit="1" customWidth="1"/>
    <col min="1545" max="1792" width="9.140625" style="1"/>
    <col min="1793" max="1799" width="14.7109375" style="1" customWidth="1"/>
    <col min="1800" max="1800" width="16.5703125" style="1" bestFit="1" customWidth="1"/>
    <col min="1801" max="2048" width="9.140625" style="1"/>
    <col min="2049" max="2055" width="14.7109375" style="1" customWidth="1"/>
    <col min="2056" max="2056" width="16.5703125" style="1" bestFit="1" customWidth="1"/>
    <col min="2057" max="2304" width="9.140625" style="1"/>
    <col min="2305" max="2311" width="14.7109375" style="1" customWidth="1"/>
    <col min="2312" max="2312" width="16.5703125" style="1" bestFit="1" customWidth="1"/>
    <col min="2313" max="2560" width="9.140625" style="1"/>
    <col min="2561" max="2567" width="14.7109375" style="1" customWidth="1"/>
    <col min="2568" max="2568" width="16.5703125" style="1" bestFit="1" customWidth="1"/>
    <col min="2569" max="2816" width="9.140625" style="1"/>
    <col min="2817" max="2823" width="14.7109375" style="1" customWidth="1"/>
    <col min="2824" max="2824" width="16.5703125" style="1" bestFit="1" customWidth="1"/>
    <col min="2825" max="3072" width="9.140625" style="1"/>
    <col min="3073" max="3079" width="14.7109375" style="1" customWidth="1"/>
    <col min="3080" max="3080" width="16.5703125" style="1" bestFit="1" customWidth="1"/>
    <col min="3081" max="3328" width="9.140625" style="1"/>
    <col min="3329" max="3335" width="14.7109375" style="1" customWidth="1"/>
    <col min="3336" max="3336" width="16.5703125" style="1" bestFit="1" customWidth="1"/>
    <col min="3337" max="3584" width="9.140625" style="1"/>
    <col min="3585" max="3591" width="14.7109375" style="1" customWidth="1"/>
    <col min="3592" max="3592" width="16.5703125" style="1" bestFit="1" customWidth="1"/>
    <col min="3593" max="3840" width="9.140625" style="1"/>
    <col min="3841" max="3847" width="14.7109375" style="1" customWidth="1"/>
    <col min="3848" max="3848" width="16.5703125" style="1" bestFit="1" customWidth="1"/>
    <col min="3849" max="4096" width="9.140625" style="1"/>
    <col min="4097" max="4103" width="14.7109375" style="1" customWidth="1"/>
    <col min="4104" max="4104" width="16.5703125" style="1" bestFit="1" customWidth="1"/>
    <col min="4105" max="4352" width="9.140625" style="1"/>
    <col min="4353" max="4359" width="14.7109375" style="1" customWidth="1"/>
    <col min="4360" max="4360" width="16.5703125" style="1" bestFit="1" customWidth="1"/>
    <col min="4361" max="4608" width="9.140625" style="1"/>
    <col min="4609" max="4615" width="14.7109375" style="1" customWidth="1"/>
    <col min="4616" max="4616" width="16.5703125" style="1" bestFit="1" customWidth="1"/>
    <col min="4617" max="4864" width="9.140625" style="1"/>
    <col min="4865" max="4871" width="14.7109375" style="1" customWidth="1"/>
    <col min="4872" max="4872" width="16.5703125" style="1" bestFit="1" customWidth="1"/>
    <col min="4873" max="5120" width="9.140625" style="1"/>
    <col min="5121" max="5127" width="14.7109375" style="1" customWidth="1"/>
    <col min="5128" max="5128" width="16.5703125" style="1" bestFit="1" customWidth="1"/>
    <col min="5129" max="5376" width="9.140625" style="1"/>
    <col min="5377" max="5383" width="14.7109375" style="1" customWidth="1"/>
    <col min="5384" max="5384" width="16.5703125" style="1" bestFit="1" customWidth="1"/>
    <col min="5385" max="5632" width="9.140625" style="1"/>
    <col min="5633" max="5639" width="14.7109375" style="1" customWidth="1"/>
    <col min="5640" max="5640" width="16.5703125" style="1" bestFit="1" customWidth="1"/>
    <col min="5641" max="5888" width="9.140625" style="1"/>
    <col min="5889" max="5895" width="14.7109375" style="1" customWidth="1"/>
    <col min="5896" max="5896" width="16.5703125" style="1" bestFit="1" customWidth="1"/>
    <col min="5897" max="6144" width="9.140625" style="1"/>
    <col min="6145" max="6151" width="14.7109375" style="1" customWidth="1"/>
    <col min="6152" max="6152" width="16.5703125" style="1" bestFit="1" customWidth="1"/>
    <col min="6153" max="6400" width="9.140625" style="1"/>
    <col min="6401" max="6407" width="14.7109375" style="1" customWidth="1"/>
    <col min="6408" max="6408" width="16.5703125" style="1" bestFit="1" customWidth="1"/>
    <col min="6409" max="6656" width="9.140625" style="1"/>
    <col min="6657" max="6663" width="14.7109375" style="1" customWidth="1"/>
    <col min="6664" max="6664" width="16.5703125" style="1" bestFit="1" customWidth="1"/>
    <col min="6665" max="6912" width="9.140625" style="1"/>
    <col min="6913" max="6919" width="14.7109375" style="1" customWidth="1"/>
    <col min="6920" max="6920" width="16.5703125" style="1" bestFit="1" customWidth="1"/>
    <col min="6921" max="7168" width="9.140625" style="1"/>
    <col min="7169" max="7175" width="14.7109375" style="1" customWidth="1"/>
    <col min="7176" max="7176" width="16.5703125" style="1" bestFit="1" customWidth="1"/>
    <col min="7177" max="7424" width="9.140625" style="1"/>
    <col min="7425" max="7431" width="14.7109375" style="1" customWidth="1"/>
    <col min="7432" max="7432" width="16.5703125" style="1" bestFit="1" customWidth="1"/>
    <col min="7433" max="7680" width="9.140625" style="1"/>
    <col min="7681" max="7687" width="14.7109375" style="1" customWidth="1"/>
    <col min="7688" max="7688" width="16.5703125" style="1" bestFit="1" customWidth="1"/>
    <col min="7689" max="7936" width="9.140625" style="1"/>
    <col min="7937" max="7943" width="14.7109375" style="1" customWidth="1"/>
    <col min="7944" max="7944" width="16.5703125" style="1" bestFit="1" customWidth="1"/>
    <col min="7945" max="8192" width="9.140625" style="1"/>
    <col min="8193" max="8199" width="14.7109375" style="1" customWidth="1"/>
    <col min="8200" max="8200" width="16.5703125" style="1" bestFit="1" customWidth="1"/>
    <col min="8201" max="8448" width="9.140625" style="1"/>
    <col min="8449" max="8455" width="14.7109375" style="1" customWidth="1"/>
    <col min="8456" max="8456" width="16.5703125" style="1" bestFit="1" customWidth="1"/>
    <col min="8457" max="8704" width="9.140625" style="1"/>
    <col min="8705" max="8711" width="14.7109375" style="1" customWidth="1"/>
    <col min="8712" max="8712" width="16.5703125" style="1" bestFit="1" customWidth="1"/>
    <col min="8713" max="8960" width="9.140625" style="1"/>
    <col min="8961" max="8967" width="14.7109375" style="1" customWidth="1"/>
    <col min="8968" max="8968" width="16.5703125" style="1" bestFit="1" customWidth="1"/>
    <col min="8969" max="9216" width="9.140625" style="1"/>
    <col min="9217" max="9223" width="14.7109375" style="1" customWidth="1"/>
    <col min="9224" max="9224" width="16.5703125" style="1" bestFit="1" customWidth="1"/>
    <col min="9225" max="9472" width="9.140625" style="1"/>
    <col min="9473" max="9479" width="14.7109375" style="1" customWidth="1"/>
    <col min="9480" max="9480" width="16.5703125" style="1" bestFit="1" customWidth="1"/>
    <col min="9481" max="9728" width="9.140625" style="1"/>
    <col min="9729" max="9735" width="14.7109375" style="1" customWidth="1"/>
    <col min="9736" max="9736" width="16.5703125" style="1" bestFit="1" customWidth="1"/>
    <col min="9737" max="9984" width="9.140625" style="1"/>
    <col min="9985" max="9991" width="14.7109375" style="1" customWidth="1"/>
    <col min="9992" max="9992" width="16.5703125" style="1" bestFit="1" customWidth="1"/>
    <col min="9993" max="10240" width="9.140625" style="1"/>
    <col min="10241" max="10247" width="14.7109375" style="1" customWidth="1"/>
    <col min="10248" max="10248" width="16.5703125" style="1" bestFit="1" customWidth="1"/>
    <col min="10249" max="10496" width="9.140625" style="1"/>
    <col min="10497" max="10503" width="14.7109375" style="1" customWidth="1"/>
    <col min="10504" max="10504" width="16.5703125" style="1" bestFit="1" customWidth="1"/>
    <col min="10505" max="10752" width="9.140625" style="1"/>
    <col min="10753" max="10759" width="14.7109375" style="1" customWidth="1"/>
    <col min="10760" max="10760" width="16.5703125" style="1" bestFit="1" customWidth="1"/>
    <col min="10761" max="11008" width="9.140625" style="1"/>
    <col min="11009" max="11015" width="14.7109375" style="1" customWidth="1"/>
    <col min="11016" max="11016" width="16.5703125" style="1" bestFit="1" customWidth="1"/>
    <col min="11017" max="11264" width="9.140625" style="1"/>
    <col min="11265" max="11271" width="14.7109375" style="1" customWidth="1"/>
    <col min="11272" max="11272" width="16.5703125" style="1" bestFit="1" customWidth="1"/>
    <col min="11273" max="11520" width="9.140625" style="1"/>
    <col min="11521" max="11527" width="14.7109375" style="1" customWidth="1"/>
    <col min="11528" max="11528" width="16.5703125" style="1" bestFit="1" customWidth="1"/>
    <col min="11529" max="11776" width="9.140625" style="1"/>
    <col min="11777" max="11783" width="14.7109375" style="1" customWidth="1"/>
    <col min="11784" max="11784" width="16.5703125" style="1" bestFit="1" customWidth="1"/>
    <col min="11785" max="12032" width="9.140625" style="1"/>
    <col min="12033" max="12039" width="14.7109375" style="1" customWidth="1"/>
    <col min="12040" max="12040" width="16.5703125" style="1" bestFit="1" customWidth="1"/>
    <col min="12041" max="12288" width="9.140625" style="1"/>
    <col min="12289" max="12295" width="14.7109375" style="1" customWidth="1"/>
    <col min="12296" max="12296" width="16.5703125" style="1" bestFit="1" customWidth="1"/>
    <col min="12297" max="12544" width="9.140625" style="1"/>
    <col min="12545" max="12551" width="14.7109375" style="1" customWidth="1"/>
    <col min="12552" max="12552" width="16.5703125" style="1" bestFit="1" customWidth="1"/>
    <col min="12553" max="12800" width="9.140625" style="1"/>
    <col min="12801" max="12807" width="14.7109375" style="1" customWidth="1"/>
    <col min="12808" max="12808" width="16.5703125" style="1" bestFit="1" customWidth="1"/>
    <col min="12809" max="13056" width="9.140625" style="1"/>
    <col min="13057" max="13063" width="14.7109375" style="1" customWidth="1"/>
    <col min="13064" max="13064" width="16.5703125" style="1" bestFit="1" customWidth="1"/>
    <col min="13065" max="13312" width="9.140625" style="1"/>
    <col min="13313" max="13319" width="14.7109375" style="1" customWidth="1"/>
    <col min="13320" max="13320" width="16.5703125" style="1" bestFit="1" customWidth="1"/>
    <col min="13321" max="13568" width="9.140625" style="1"/>
    <col min="13569" max="13575" width="14.7109375" style="1" customWidth="1"/>
    <col min="13576" max="13576" width="16.5703125" style="1" bestFit="1" customWidth="1"/>
    <col min="13577" max="13824" width="9.140625" style="1"/>
    <col min="13825" max="13831" width="14.7109375" style="1" customWidth="1"/>
    <col min="13832" max="13832" width="16.5703125" style="1" bestFit="1" customWidth="1"/>
    <col min="13833" max="14080" width="9.140625" style="1"/>
    <col min="14081" max="14087" width="14.7109375" style="1" customWidth="1"/>
    <col min="14088" max="14088" width="16.5703125" style="1" bestFit="1" customWidth="1"/>
    <col min="14089" max="14336" width="9.140625" style="1"/>
    <col min="14337" max="14343" width="14.7109375" style="1" customWidth="1"/>
    <col min="14344" max="14344" width="16.5703125" style="1" bestFit="1" customWidth="1"/>
    <col min="14345" max="14592" width="9.140625" style="1"/>
    <col min="14593" max="14599" width="14.7109375" style="1" customWidth="1"/>
    <col min="14600" max="14600" width="16.5703125" style="1" bestFit="1" customWidth="1"/>
    <col min="14601" max="14848" width="9.140625" style="1"/>
    <col min="14849" max="14855" width="14.7109375" style="1" customWidth="1"/>
    <col min="14856" max="14856" width="16.5703125" style="1" bestFit="1" customWidth="1"/>
    <col min="14857" max="15104" width="9.140625" style="1"/>
    <col min="15105" max="15111" width="14.7109375" style="1" customWidth="1"/>
    <col min="15112" max="15112" width="16.5703125" style="1" bestFit="1" customWidth="1"/>
    <col min="15113" max="15360" width="9.140625" style="1"/>
    <col min="15361" max="15367" width="14.7109375" style="1" customWidth="1"/>
    <col min="15368" max="15368" width="16.5703125" style="1" bestFit="1" customWidth="1"/>
    <col min="15369" max="15616" width="9.140625" style="1"/>
    <col min="15617" max="15623" width="14.7109375" style="1" customWidth="1"/>
    <col min="15624" max="15624" width="16.5703125" style="1" bestFit="1" customWidth="1"/>
    <col min="15625" max="15872" width="9.140625" style="1"/>
    <col min="15873" max="15879" width="14.7109375" style="1" customWidth="1"/>
    <col min="15880" max="15880" width="16.5703125" style="1" bestFit="1" customWidth="1"/>
    <col min="15881" max="16128" width="9.140625" style="1"/>
    <col min="16129" max="16135" width="14.7109375" style="1" customWidth="1"/>
    <col min="16136" max="16136" width="16.5703125" style="1" bestFit="1" customWidth="1"/>
    <col min="16137" max="16384" width="9.140625" style="1"/>
  </cols>
  <sheetData>
    <row r="2" spans="1:8" ht="18" x14ac:dyDescent="0.25">
      <c r="C2" s="201" t="s">
        <v>0</v>
      </c>
      <c r="D2" s="201"/>
      <c r="E2" s="201"/>
      <c r="F2" s="201"/>
      <c r="G2" s="201"/>
    </row>
    <row r="3" spans="1:8" x14ac:dyDescent="0.2">
      <c r="C3" s="202" t="s">
        <v>1</v>
      </c>
      <c r="D3" s="202"/>
      <c r="E3" s="202"/>
      <c r="F3" s="202"/>
      <c r="G3" s="202"/>
    </row>
    <row r="4" spans="1:8" x14ac:dyDescent="0.2">
      <c r="E4" s="2" t="s">
        <v>264</v>
      </c>
    </row>
    <row r="7" spans="1:8" x14ac:dyDescent="0.2">
      <c r="A7" s="63" t="s">
        <v>2</v>
      </c>
      <c r="B7" s="63" t="s">
        <v>3</v>
      </c>
      <c r="C7" s="63" t="s">
        <v>4</v>
      </c>
      <c r="D7" s="63" t="s">
        <v>5</v>
      </c>
      <c r="E7" s="63" t="s">
        <v>6</v>
      </c>
      <c r="F7" s="63" t="s">
        <v>7</v>
      </c>
      <c r="G7" s="63" t="s">
        <v>8</v>
      </c>
      <c r="H7" s="63" t="s">
        <v>9</v>
      </c>
    </row>
    <row r="8" spans="1:8" x14ac:dyDescent="0.2">
      <c r="A8" s="3"/>
      <c r="B8" s="3"/>
      <c r="C8" s="3"/>
      <c r="D8" s="3"/>
      <c r="E8" s="3"/>
      <c r="F8" s="3"/>
      <c r="G8" s="3"/>
    </row>
    <row r="9" spans="1:8" x14ac:dyDescent="0.2">
      <c r="A9" s="3" t="s">
        <v>10</v>
      </c>
      <c r="B9" s="4">
        <f>BCCRT!N6</f>
        <v>8183749.3300000001</v>
      </c>
      <c r="C9" s="4">
        <f>SCCRT!N6</f>
        <v>29256292.029999997</v>
      </c>
      <c r="D9" s="5">
        <f>'CIG TAX'!N6</f>
        <v>143784.99000000002</v>
      </c>
      <c r="E9" s="5">
        <f>'LIQ TAX'!N6</f>
        <v>75960.189999999988</v>
      </c>
      <c r="F9" s="4">
        <f>RPTT!N6</f>
        <v>588773.30000000005</v>
      </c>
      <c r="G9" s="4">
        <f>'Gov''t Services'!N6</f>
        <v>3380393.6900000004</v>
      </c>
      <c r="H9" s="6">
        <f>SUM(B9:G9)</f>
        <v>41628953.529999994</v>
      </c>
    </row>
    <row r="10" spans="1:8" x14ac:dyDescent="0.2">
      <c r="A10" s="3" t="s">
        <v>11</v>
      </c>
      <c r="B10" s="4">
        <f>BCCRT!N7</f>
        <v>2307530.87</v>
      </c>
      <c r="C10" s="4">
        <f>SCCRT!N7</f>
        <v>7223683.3599999994</v>
      </c>
      <c r="D10" s="5">
        <f>'CIG TAX'!N7</f>
        <v>66283.239999999991</v>
      </c>
      <c r="E10" s="5">
        <f>'LIQ TAX'!N7</f>
        <v>35016.759999999995</v>
      </c>
      <c r="F10" s="4">
        <f>RPTT!N7</f>
        <v>284758.09999999998</v>
      </c>
      <c r="G10" s="4">
        <f>'Gov''t Services'!N7</f>
        <v>1688083.0599999998</v>
      </c>
      <c r="H10" s="6">
        <f t="shared" ref="H10:H25" si="0">SUM(B10:G10)</f>
        <v>11605355.390000001</v>
      </c>
    </row>
    <row r="11" spans="1:8" x14ac:dyDescent="0.2">
      <c r="A11" s="3" t="s">
        <v>12</v>
      </c>
      <c r="B11" s="4">
        <f>BCCRT!N8</f>
        <v>309297141.33999997</v>
      </c>
      <c r="C11" s="4">
        <f>SCCRT!N8</f>
        <v>1090364333.6877239</v>
      </c>
      <c r="D11" s="5">
        <f>'CIG TAX'!N8</f>
        <v>5846203.0200000005</v>
      </c>
      <c r="E11" s="5">
        <f>'LIQ TAX'!N8</f>
        <v>3088491.45</v>
      </c>
      <c r="F11" s="4">
        <f>RPTT!N8</f>
        <v>35123992.530000001</v>
      </c>
      <c r="G11" s="4">
        <f>'Gov''t Services'!N8</f>
        <v>146714471.72999999</v>
      </c>
      <c r="H11" s="6">
        <f t="shared" si="0"/>
        <v>1590434633.7577238</v>
      </c>
    </row>
    <row r="12" spans="1:8" x14ac:dyDescent="0.2">
      <c r="A12" s="3" t="s">
        <v>13</v>
      </c>
      <c r="B12" s="4">
        <f>BCCRT!N9</f>
        <v>5321920.1099999994</v>
      </c>
      <c r="C12" s="4">
        <f>SCCRT!N9</f>
        <v>17787852.789999999</v>
      </c>
      <c r="D12" s="5">
        <f>'CIG TAX'!N9</f>
        <v>125111.78</v>
      </c>
      <c r="E12" s="5">
        <f>'LIQ TAX'!N9</f>
        <v>66095.319999999992</v>
      </c>
      <c r="F12" s="4">
        <f>RPTT!N9</f>
        <v>1065149.81</v>
      </c>
      <c r="G12" s="4">
        <f>'Gov''t Services'!N9</f>
        <v>3579096.03</v>
      </c>
      <c r="H12" s="6">
        <f t="shared" si="0"/>
        <v>27945225.84</v>
      </c>
    </row>
    <row r="13" spans="1:8" x14ac:dyDescent="0.2">
      <c r="A13" s="3" t="s">
        <v>14</v>
      </c>
      <c r="B13" s="4">
        <f>BCCRT!N10</f>
        <v>8932833.5300000012</v>
      </c>
      <c r="C13" s="4">
        <f>SCCRT!N10</f>
        <v>32682004.25</v>
      </c>
      <c r="D13" s="5">
        <f>'CIG TAX'!N10</f>
        <v>137418.66</v>
      </c>
      <c r="E13" s="5">
        <f>'LIQ TAX'!N10</f>
        <v>72596.92</v>
      </c>
      <c r="F13" s="4">
        <f>RPTT!N10</f>
        <v>461283.89999999997</v>
      </c>
      <c r="G13" s="4">
        <f>'Gov''t Services'!N10</f>
        <v>5265532.07</v>
      </c>
      <c r="H13" s="6">
        <f t="shared" si="0"/>
        <v>47551669.329999998</v>
      </c>
    </row>
    <row r="14" spans="1:8" x14ac:dyDescent="0.2">
      <c r="A14" s="3" t="s">
        <v>15</v>
      </c>
      <c r="B14" s="4">
        <f>BCCRT!N11</f>
        <v>153661.66</v>
      </c>
      <c r="C14" s="4">
        <f>SCCRT!N11</f>
        <v>1269802.0876209976</v>
      </c>
      <c r="D14" s="5">
        <f>'CIG TAX'!N11</f>
        <v>2519.3000000000002</v>
      </c>
      <c r="E14" s="5">
        <f>'LIQ TAX'!N11</f>
        <v>1330.92</v>
      </c>
      <c r="F14" s="4">
        <f>RPTT!N11</f>
        <v>4516.6000000000004</v>
      </c>
      <c r="G14" s="4">
        <f>'Gov''t Services'!N11</f>
        <v>232913.47000000003</v>
      </c>
      <c r="H14" s="6">
        <f t="shared" si="0"/>
        <v>1664744.0376209975</v>
      </c>
    </row>
    <row r="15" spans="1:8" x14ac:dyDescent="0.2">
      <c r="A15" s="3" t="s">
        <v>16</v>
      </c>
      <c r="B15" s="4">
        <f>BCCRT!N12</f>
        <v>1794042.4200000002</v>
      </c>
      <c r="C15" s="4">
        <f>SCCRT!N12</f>
        <v>7451973.8399999999</v>
      </c>
      <c r="D15" s="5">
        <f>'CIG TAX'!N12</f>
        <v>4781.6499999999996</v>
      </c>
      <c r="E15" s="5">
        <f>'LIQ TAX'!N12</f>
        <v>2526.1099999999992</v>
      </c>
      <c r="F15" s="4">
        <f>RPTT!N12</f>
        <v>13477.2</v>
      </c>
      <c r="G15" s="4">
        <f>'Gov''t Services'!N12</f>
        <v>390134.64000000007</v>
      </c>
      <c r="H15" s="6">
        <f t="shared" si="0"/>
        <v>9656935.8599999994</v>
      </c>
    </row>
    <row r="16" spans="1:8" x14ac:dyDescent="0.2">
      <c r="A16" s="3" t="s">
        <v>17</v>
      </c>
      <c r="B16" s="4">
        <f>BCCRT!N13</f>
        <v>3344308.26</v>
      </c>
      <c r="C16" s="4">
        <f>SCCRT!N13</f>
        <v>12545614.140000001</v>
      </c>
      <c r="D16" s="5">
        <f>'CIG TAX'!N13</f>
        <v>43337.290000000008</v>
      </c>
      <c r="E16" s="5">
        <f>'LIQ TAX'!N13</f>
        <v>22894.66</v>
      </c>
      <c r="F16" s="4">
        <f>RPTT!N13</f>
        <v>148210.15000000002</v>
      </c>
      <c r="G16" s="4">
        <f>'Gov''t Services'!N13</f>
        <v>1983437.73</v>
      </c>
      <c r="H16" s="6">
        <f t="shared" si="0"/>
        <v>18087802.23</v>
      </c>
    </row>
    <row r="17" spans="1:8" x14ac:dyDescent="0.2">
      <c r="A17" s="3" t="s">
        <v>18</v>
      </c>
      <c r="B17" s="4">
        <f>BCCRT!N14</f>
        <v>1395047.4699999997</v>
      </c>
      <c r="C17" s="4">
        <f>SCCRT!N14</f>
        <v>2842688.6425312464</v>
      </c>
      <c r="D17" s="5">
        <f>'CIG TAX'!N14</f>
        <v>15607.170000000002</v>
      </c>
      <c r="E17" s="5">
        <f>'LIQ TAX'!N14</f>
        <v>8245.1200000000008</v>
      </c>
      <c r="F17" s="4">
        <f>RPTT!N14</f>
        <v>27019.850000000002</v>
      </c>
      <c r="G17" s="4">
        <f>'Gov''t Services'!N14</f>
        <v>868052.23</v>
      </c>
      <c r="H17" s="6">
        <f t="shared" si="0"/>
        <v>5156660.4825312458</v>
      </c>
    </row>
    <row r="18" spans="1:8" x14ac:dyDescent="0.2">
      <c r="A18" s="3" t="s">
        <v>19</v>
      </c>
      <c r="B18" s="4">
        <f>BCCRT!N15</f>
        <v>264986.42000000004</v>
      </c>
      <c r="C18" s="4">
        <f>SCCRT!N15</f>
        <v>1286904.3931077127</v>
      </c>
      <c r="D18" s="5">
        <f>'CIG TAX'!N15</f>
        <v>13070.219999999998</v>
      </c>
      <c r="E18" s="5">
        <f>'LIQ TAX'!N15</f>
        <v>6904.85</v>
      </c>
      <c r="F18" s="4">
        <f>RPTT!N15</f>
        <v>23298.549999999996</v>
      </c>
      <c r="G18" s="4">
        <f>'Gov''t Services'!N15</f>
        <v>551552.32999999996</v>
      </c>
      <c r="H18" s="6">
        <f t="shared" si="0"/>
        <v>2146716.7631077128</v>
      </c>
    </row>
    <row r="19" spans="1:8" x14ac:dyDescent="0.2">
      <c r="A19" s="3" t="s">
        <v>20</v>
      </c>
      <c r="B19" s="4">
        <f>BCCRT!N16</f>
        <v>4606579.4700000007</v>
      </c>
      <c r="C19" s="4">
        <f>SCCRT!N16</f>
        <v>13950654.559999999</v>
      </c>
      <c r="D19" s="5">
        <f>'CIG TAX'!N16</f>
        <v>146248.87</v>
      </c>
      <c r="E19" s="5">
        <f>'LIQ TAX'!N16</f>
        <v>77261.84</v>
      </c>
      <c r="F19" s="4">
        <f>RPTT!N16</f>
        <v>718781.8</v>
      </c>
      <c r="G19" s="4">
        <f>'Gov''t Services'!N16</f>
        <v>4354807.03</v>
      </c>
      <c r="H19" s="6">
        <f t="shared" si="0"/>
        <v>23854333.570000004</v>
      </c>
    </row>
    <row r="20" spans="1:8" x14ac:dyDescent="0.2">
      <c r="A20" s="3" t="s">
        <v>21</v>
      </c>
      <c r="B20" s="4">
        <f>BCCRT!N17</f>
        <v>345779.79000000004</v>
      </c>
      <c r="C20" s="4">
        <f>SCCRT!N17</f>
        <v>1727221.1645272281</v>
      </c>
      <c r="D20" s="5">
        <f>'CIG TAX'!N17</f>
        <v>12158.22</v>
      </c>
      <c r="E20" s="5">
        <f>'LIQ TAX'!N17</f>
        <v>6423.0599999999995</v>
      </c>
      <c r="F20" s="4">
        <f>RPTT!N17</f>
        <v>16554.400000000001</v>
      </c>
      <c r="G20" s="4">
        <f>'Gov''t Services'!N17</f>
        <v>515686.71</v>
      </c>
      <c r="H20" s="6">
        <f t="shared" si="0"/>
        <v>2623823.3445272283</v>
      </c>
    </row>
    <row r="21" spans="1:8" x14ac:dyDescent="0.2">
      <c r="A21" s="3" t="s">
        <v>22</v>
      </c>
      <c r="B21" s="4">
        <f>BCCRT!N18</f>
        <v>4960039.8500000006</v>
      </c>
      <c r="C21" s="4">
        <f>SCCRT!N18</f>
        <v>16302547.070000002</v>
      </c>
      <c r="D21" s="5">
        <f>'CIG TAX'!N18</f>
        <v>124174.60999999999</v>
      </c>
      <c r="E21" s="5">
        <f>'LIQ TAX'!N18</f>
        <v>65600.239999999991</v>
      </c>
      <c r="F21" s="4">
        <f>RPTT!N18</f>
        <v>554486.35000000009</v>
      </c>
      <c r="G21" s="4">
        <f>'Gov''t Services'!N18</f>
        <v>3460965.99</v>
      </c>
      <c r="H21" s="6">
        <f t="shared" si="0"/>
        <v>25467814.109999999</v>
      </c>
    </row>
    <row r="22" spans="1:8" x14ac:dyDescent="0.2">
      <c r="A22" s="3" t="s">
        <v>23</v>
      </c>
      <c r="B22" s="4">
        <f>BCCRT!N19</f>
        <v>910577.79000000015</v>
      </c>
      <c r="C22" s="4">
        <f>SCCRT!N19</f>
        <v>2147185.6828538659</v>
      </c>
      <c r="D22" s="5">
        <f>'CIG TAX'!N19</f>
        <v>17594.900000000001</v>
      </c>
      <c r="E22" s="5">
        <f>'LIQ TAX'!N19</f>
        <v>9295.2099999999991</v>
      </c>
      <c r="F22" s="4">
        <f>RPTT!N19</f>
        <v>38866.85</v>
      </c>
      <c r="G22" s="4">
        <f>'Gov''t Services'!N19</f>
        <v>767572.96000000008</v>
      </c>
      <c r="H22" s="6">
        <f t="shared" si="0"/>
        <v>3891093.3928538659</v>
      </c>
    </row>
    <row r="23" spans="1:8" x14ac:dyDescent="0.2">
      <c r="A23" s="3" t="s">
        <v>24</v>
      </c>
      <c r="B23" s="4">
        <f>BCCRT!N20</f>
        <v>1503494.8</v>
      </c>
      <c r="C23" s="4">
        <f>SCCRT!N20</f>
        <v>5972568.6400000006</v>
      </c>
      <c r="D23" s="5">
        <f>'CIG TAX'!N20</f>
        <v>10981.69</v>
      </c>
      <c r="E23" s="5">
        <f>'LIQ TAX'!N20</f>
        <v>5801.5399999999991</v>
      </c>
      <c r="F23" s="4">
        <f>RPTT!N20</f>
        <v>381197.85</v>
      </c>
      <c r="G23" s="4">
        <f>'Gov''t Services'!N20</f>
        <v>440636.14</v>
      </c>
      <c r="H23" s="6">
        <f t="shared" si="0"/>
        <v>8314680.6600000001</v>
      </c>
    </row>
    <row r="24" spans="1:8" x14ac:dyDescent="0.2">
      <c r="A24" s="3" t="s">
        <v>25</v>
      </c>
      <c r="B24" s="4">
        <f>BCCRT!N21</f>
        <v>57538174.569999993</v>
      </c>
      <c r="C24" s="4">
        <f>SCCRT!N21</f>
        <v>197596981.28</v>
      </c>
      <c r="D24" s="5">
        <f>'CIG TAX'!N21</f>
        <v>1222153.32</v>
      </c>
      <c r="E24" s="5">
        <f>'LIQ TAX'!N21</f>
        <v>645651.54999999993</v>
      </c>
      <c r="F24" s="4">
        <f>RPTT!N21</f>
        <v>7762958.5</v>
      </c>
      <c r="G24" s="4">
        <f>'Gov''t Services'!N21</f>
        <v>38923279.379999995</v>
      </c>
      <c r="H24" s="6">
        <f t="shared" si="0"/>
        <v>303689198.60000002</v>
      </c>
    </row>
    <row r="25" spans="1:8" x14ac:dyDescent="0.2">
      <c r="A25" s="3" t="s">
        <v>26</v>
      </c>
      <c r="B25" s="7">
        <f>BCCRT!N22</f>
        <v>1683407.4</v>
      </c>
      <c r="C25" s="7">
        <f>SCCRT!N22</f>
        <v>3202171.0816349005</v>
      </c>
      <c r="D25" s="8">
        <f>'CIG TAX'!N22</f>
        <v>25931.32</v>
      </c>
      <c r="E25" s="8">
        <f>'LIQ TAX'!N22</f>
        <v>13699.26</v>
      </c>
      <c r="F25" s="7">
        <f>RPTT!N22</f>
        <v>46691.7</v>
      </c>
      <c r="G25" s="7">
        <f>'Gov''t Services'!N22</f>
        <v>1110150.6600000001</v>
      </c>
      <c r="H25" s="9">
        <f t="shared" si="0"/>
        <v>6082051.4216349004</v>
      </c>
    </row>
    <row r="26" spans="1:8" ht="15" x14ac:dyDescent="0.35">
      <c r="A26" s="3"/>
      <c r="B26" s="5"/>
      <c r="C26" s="5"/>
      <c r="D26" s="5"/>
      <c r="E26" s="10"/>
      <c r="F26" s="5"/>
      <c r="G26" s="5"/>
      <c r="H26" s="6"/>
    </row>
    <row r="27" spans="1:8" ht="13.5" thickBot="1" x14ac:dyDescent="0.25">
      <c r="A27" s="3" t="s">
        <v>9</v>
      </c>
      <c r="B27" s="11">
        <f>SUM(B9:B26)</f>
        <v>412543275.0800001</v>
      </c>
      <c r="C27" s="11">
        <f t="shared" ref="C27:H27" si="1">SUM(C9:C26)</f>
        <v>1443610478.6999998</v>
      </c>
      <c r="D27" s="11">
        <f t="shared" si="1"/>
        <v>7957360.2500000028</v>
      </c>
      <c r="E27" s="11">
        <f t="shared" si="1"/>
        <v>4203795</v>
      </c>
      <c r="F27" s="11">
        <f t="shared" si="1"/>
        <v>47260017.440000005</v>
      </c>
      <c r="G27" s="11">
        <f t="shared" si="1"/>
        <v>214226765.84999996</v>
      </c>
      <c r="H27" s="11">
        <f t="shared" si="1"/>
        <v>2129801692.3199999</v>
      </c>
    </row>
    <row r="28" spans="1:8" ht="13.5" thickTop="1" x14ac:dyDescent="0.2">
      <c r="H28" s="12"/>
    </row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N41"/>
  <sheetViews>
    <sheetView workbookViewId="0">
      <selection activeCell="O9" sqref="O9"/>
    </sheetView>
  </sheetViews>
  <sheetFormatPr defaultRowHeight="15" x14ac:dyDescent="0.25"/>
  <cols>
    <col min="1" max="1" width="28.42578125" style="175" customWidth="1"/>
    <col min="2" max="2" width="13.140625" style="175" customWidth="1"/>
    <col min="3" max="13" width="12.7109375" style="175" bestFit="1" customWidth="1"/>
    <col min="14" max="14" width="13.7109375" style="175" bestFit="1" customWidth="1"/>
    <col min="15" max="256" width="9.140625" style="175"/>
    <col min="257" max="257" width="28.42578125" style="175" customWidth="1"/>
    <col min="258" max="258" width="13.140625" style="175" customWidth="1"/>
    <col min="259" max="269" width="12.7109375" style="175" bestFit="1" customWidth="1"/>
    <col min="270" max="270" width="13.7109375" style="175" bestFit="1" customWidth="1"/>
    <col min="271" max="512" width="9.140625" style="175"/>
    <col min="513" max="513" width="28.42578125" style="175" customWidth="1"/>
    <col min="514" max="514" width="13.140625" style="175" customWidth="1"/>
    <col min="515" max="525" width="12.7109375" style="175" bestFit="1" customWidth="1"/>
    <col min="526" max="526" width="13.7109375" style="175" bestFit="1" customWidth="1"/>
    <col min="527" max="768" width="9.140625" style="175"/>
    <col min="769" max="769" width="28.42578125" style="175" customWidth="1"/>
    <col min="770" max="770" width="13.140625" style="175" customWidth="1"/>
    <col min="771" max="781" width="12.7109375" style="175" bestFit="1" customWidth="1"/>
    <col min="782" max="782" width="13.7109375" style="175" bestFit="1" customWidth="1"/>
    <col min="783" max="1024" width="9.140625" style="175"/>
    <col min="1025" max="1025" width="28.42578125" style="175" customWidth="1"/>
    <col min="1026" max="1026" width="13.140625" style="175" customWidth="1"/>
    <col min="1027" max="1037" width="12.7109375" style="175" bestFit="1" customWidth="1"/>
    <col min="1038" max="1038" width="13.7109375" style="175" bestFit="1" customWidth="1"/>
    <col min="1039" max="1280" width="9.140625" style="175"/>
    <col min="1281" max="1281" width="28.42578125" style="175" customWidth="1"/>
    <col min="1282" max="1282" width="13.140625" style="175" customWidth="1"/>
    <col min="1283" max="1293" width="12.7109375" style="175" bestFit="1" customWidth="1"/>
    <col min="1294" max="1294" width="13.7109375" style="175" bestFit="1" customWidth="1"/>
    <col min="1295" max="1536" width="9.140625" style="175"/>
    <col min="1537" max="1537" width="28.42578125" style="175" customWidth="1"/>
    <col min="1538" max="1538" width="13.140625" style="175" customWidth="1"/>
    <col min="1539" max="1549" width="12.7109375" style="175" bestFit="1" customWidth="1"/>
    <col min="1550" max="1550" width="13.7109375" style="175" bestFit="1" customWidth="1"/>
    <col min="1551" max="1792" width="9.140625" style="175"/>
    <col min="1793" max="1793" width="28.42578125" style="175" customWidth="1"/>
    <col min="1794" max="1794" width="13.140625" style="175" customWidth="1"/>
    <col min="1795" max="1805" width="12.7109375" style="175" bestFit="1" customWidth="1"/>
    <col min="1806" max="1806" width="13.7109375" style="175" bestFit="1" customWidth="1"/>
    <col min="1807" max="2048" width="9.140625" style="175"/>
    <col min="2049" max="2049" width="28.42578125" style="175" customWidth="1"/>
    <col min="2050" max="2050" width="13.140625" style="175" customWidth="1"/>
    <col min="2051" max="2061" width="12.7109375" style="175" bestFit="1" customWidth="1"/>
    <col min="2062" max="2062" width="13.7109375" style="175" bestFit="1" customWidth="1"/>
    <col min="2063" max="2304" width="9.140625" style="175"/>
    <col min="2305" max="2305" width="28.42578125" style="175" customWidth="1"/>
    <col min="2306" max="2306" width="13.140625" style="175" customWidth="1"/>
    <col min="2307" max="2317" width="12.7109375" style="175" bestFit="1" customWidth="1"/>
    <col min="2318" max="2318" width="13.7109375" style="175" bestFit="1" customWidth="1"/>
    <col min="2319" max="2560" width="9.140625" style="175"/>
    <col min="2561" max="2561" width="28.42578125" style="175" customWidth="1"/>
    <col min="2562" max="2562" width="13.140625" style="175" customWidth="1"/>
    <col min="2563" max="2573" width="12.7109375" style="175" bestFit="1" customWidth="1"/>
    <col min="2574" max="2574" width="13.7109375" style="175" bestFit="1" customWidth="1"/>
    <col min="2575" max="2816" width="9.140625" style="175"/>
    <col min="2817" max="2817" width="28.42578125" style="175" customWidth="1"/>
    <col min="2818" max="2818" width="13.140625" style="175" customWidth="1"/>
    <col min="2819" max="2829" width="12.7109375" style="175" bestFit="1" customWidth="1"/>
    <col min="2830" max="2830" width="13.7109375" style="175" bestFit="1" customWidth="1"/>
    <col min="2831" max="3072" width="9.140625" style="175"/>
    <col min="3073" max="3073" width="28.42578125" style="175" customWidth="1"/>
    <col min="3074" max="3074" width="13.140625" style="175" customWidth="1"/>
    <col min="3075" max="3085" width="12.7109375" style="175" bestFit="1" customWidth="1"/>
    <col min="3086" max="3086" width="13.7109375" style="175" bestFit="1" customWidth="1"/>
    <col min="3087" max="3328" width="9.140625" style="175"/>
    <col min="3329" max="3329" width="28.42578125" style="175" customWidth="1"/>
    <col min="3330" max="3330" width="13.140625" style="175" customWidth="1"/>
    <col min="3331" max="3341" width="12.7109375" style="175" bestFit="1" customWidth="1"/>
    <col min="3342" max="3342" width="13.7109375" style="175" bestFit="1" customWidth="1"/>
    <col min="3343" max="3584" width="9.140625" style="175"/>
    <col min="3585" max="3585" width="28.42578125" style="175" customWidth="1"/>
    <col min="3586" max="3586" width="13.140625" style="175" customWidth="1"/>
    <col min="3587" max="3597" width="12.7109375" style="175" bestFit="1" customWidth="1"/>
    <col min="3598" max="3598" width="13.7109375" style="175" bestFit="1" customWidth="1"/>
    <col min="3599" max="3840" width="9.140625" style="175"/>
    <col min="3841" max="3841" width="28.42578125" style="175" customWidth="1"/>
    <col min="3842" max="3842" width="13.140625" style="175" customWidth="1"/>
    <col min="3843" max="3853" width="12.7109375" style="175" bestFit="1" customWidth="1"/>
    <col min="3854" max="3854" width="13.7109375" style="175" bestFit="1" customWidth="1"/>
    <col min="3855" max="4096" width="9.140625" style="175"/>
    <col min="4097" max="4097" width="28.42578125" style="175" customWidth="1"/>
    <col min="4098" max="4098" width="13.140625" style="175" customWidth="1"/>
    <col min="4099" max="4109" width="12.7109375" style="175" bestFit="1" customWidth="1"/>
    <col min="4110" max="4110" width="13.7109375" style="175" bestFit="1" customWidth="1"/>
    <col min="4111" max="4352" width="9.140625" style="175"/>
    <col min="4353" max="4353" width="28.42578125" style="175" customWidth="1"/>
    <col min="4354" max="4354" width="13.140625" style="175" customWidth="1"/>
    <col min="4355" max="4365" width="12.7109375" style="175" bestFit="1" customWidth="1"/>
    <col min="4366" max="4366" width="13.7109375" style="175" bestFit="1" customWidth="1"/>
    <col min="4367" max="4608" width="9.140625" style="175"/>
    <col min="4609" max="4609" width="28.42578125" style="175" customWidth="1"/>
    <col min="4610" max="4610" width="13.140625" style="175" customWidth="1"/>
    <col min="4611" max="4621" width="12.7109375" style="175" bestFit="1" customWidth="1"/>
    <col min="4622" max="4622" width="13.7109375" style="175" bestFit="1" customWidth="1"/>
    <col min="4623" max="4864" width="9.140625" style="175"/>
    <col min="4865" max="4865" width="28.42578125" style="175" customWidth="1"/>
    <col min="4866" max="4866" width="13.140625" style="175" customWidth="1"/>
    <col min="4867" max="4877" width="12.7109375" style="175" bestFit="1" customWidth="1"/>
    <col min="4878" max="4878" width="13.7109375" style="175" bestFit="1" customWidth="1"/>
    <col min="4879" max="5120" width="9.140625" style="175"/>
    <col min="5121" max="5121" width="28.42578125" style="175" customWidth="1"/>
    <col min="5122" max="5122" width="13.140625" style="175" customWidth="1"/>
    <col min="5123" max="5133" width="12.7109375" style="175" bestFit="1" customWidth="1"/>
    <col min="5134" max="5134" width="13.7109375" style="175" bestFit="1" customWidth="1"/>
    <col min="5135" max="5376" width="9.140625" style="175"/>
    <col min="5377" max="5377" width="28.42578125" style="175" customWidth="1"/>
    <col min="5378" max="5378" width="13.140625" style="175" customWidth="1"/>
    <col min="5379" max="5389" width="12.7109375" style="175" bestFit="1" customWidth="1"/>
    <col min="5390" max="5390" width="13.7109375" style="175" bestFit="1" customWidth="1"/>
    <col min="5391" max="5632" width="9.140625" style="175"/>
    <col min="5633" max="5633" width="28.42578125" style="175" customWidth="1"/>
    <col min="5634" max="5634" width="13.140625" style="175" customWidth="1"/>
    <col min="5635" max="5645" width="12.7109375" style="175" bestFit="1" customWidth="1"/>
    <col min="5646" max="5646" width="13.7109375" style="175" bestFit="1" customWidth="1"/>
    <col min="5647" max="5888" width="9.140625" style="175"/>
    <col min="5889" max="5889" width="28.42578125" style="175" customWidth="1"/>
    <col min="5890" max="5890" width="13.140625" style="175" customWidth="1"/>
    <col min="5891" max="5901" width="12.7109375" style="175" bestFit="1" customWidth="1"/>
    <col min="5902" max="5902" width="13.7109375" style="175" bestFit="1" customWidth="1"/>
    <col min="5903" max="6144" width="9.140625" style="175"/>
    <col min="6145" max="6145" width="28.42578125" style="175" customWidth="1"/>
    <col min="6146" max="6146" width="13.140625" style="175" customWidth="1"/>
    <col min="6147" max="6157" width="12.7109375" style="175" bestFit="1" customWidth="1"/>
    <col min="6158" max="6158" width="13.7109375" style="175" bestFit="1" customWidth="1"/>
    <col min="6159" max="6400" width="9.140625" style="175"/>
    <col min="6401" max="6401" width="28.42578125" style="175" customWidth="1"/>
    <col min="6402" max="6402" width="13.140625" style="175" customWidth="1"/>
    <col min="6403" max="6413" width="12.7109375" style="175" bestFit="1" customWidth="1"/>
    <col min="6414" max="6414" width="13.7109375" style="175" bestFit="1" customWidth="1"/>
    <col min="6415" max="6656" width="9.140625" style="175"/>
    <col min="6657" max="6657" width="28.42578125" style="175" customWidth="1"/>
    <col min="6658" max="6658" width="13.140625" style="175" customWidth="1"/>
    <col min="6659" max="6669" width="12.7109375" style="175" bestFit="1" customWidth="1"/>
    <col min="6670" max="6670" width="13.7109375" style="175" bestFit="1" customWidth="1"/>
    <col min="6671" max="6912" width="9.140625" style="175"/>
    <col min="6913" max="6913" width="28.42578125" style="175" customWidth="1"/>
    <col min="6914" max="6914" width="13.140625" style="175" customWidth="1"/>
    <col min="6915" max="6925" width="12.7109375" style="175" bestFit="1" customWidth="1"/>
    <col min="6926" max="6926" width="13.7109375" style="175" bestFit="1" customWidth="1"/>
    <col min="6927" max="7168" width="9.140625" style="175"/>
    <col min="7169" max="7169" width="28.42578125" style="175" customWidth="1"/>
    <col min="7170" max="7170" width="13.140625" style="175" customWidth="1"/>
    <col min="7171" max="7181" width="12.7109375" style="175" bestFit="1" customWidth="1"/>
    <col min="7182" max="7182" width="13.7109375" style="175" bestFit="1" customWidth="1"/>
    <col min="7183" max="7424" width="9.140625" style="175"/>
    <col min="7425" max="7425" width="28.42578125" style="175" customWidth="1"/>
    <col min="7426" max="7426" width="13.140625" style="175" customWidth="1"/>
    <col min="7427" max="7437" width="12.7109375" style="175" bestFit="1" customWidth="1"/>
    <col min="7438" max="7438" width="13.7109375" style="175" bestFit="1" customWidth="1"/>
    <col min="7439" max="7680" width="9.140625" style="175"/>
    <col min="7681" max="7681" width="28.42578125" style="175" customWidth="1"/>
    <col min="7682" max="7682" width="13.140625" style="175" customWidth="1"/>
    <col min="7683" max="7693" width="12.7109375" style="175" bestFit="1" customWidth="1"/>
    <col min="7694" max="7694" width="13.7109375" style="175" bestFit="1" customWidth="1"/>
    <col min="7695" max="7936" width="9.140625" style="175"/>
    <col min="7937" max="7937" width="28.42578125" style="175" customWidth="1"/>
    <col min="7938" max="7938" width="13.140625" style="175" customWidth="1"/>
    <col min="7939" max="7949" width="12.7109375" style="175" bestFit="1" customWidth="1"/>
    <col min="7950" max="7950" width="13.7109375" style="175" bestFit="1" customWidth="1"/>
    <col min="7951" max="8192" width="9.140625" style="175"/>
    <col min="8193" max="8193" width="28.42578125" style="175" customWidth="1"/>
    <col min="8194" max="8194" width="13.140625" style="175" customWidth="1"/>
    <col min="8195" max="8205" width="12.7109375" style="175" bestFit="1" customWidth="1"/>
    <col min="8206" max="8206" width="13.7109375" style="175" bestFit="1" customWidth="1"/>
    <col min="8207" max="8448" width="9.140625" style="175"/>
    <col min="8449" max="8449" width="28.42578125" style="175" customWidth="1"/>
    <col min="8450" max="8450" width="13.140625" style="175" customWidth="1"/>
    <col min="8451" max="8461" width="12.7109375" style="175" bestFit="1" customWidth="1"/>
    <col min="8462" max="8462" width="13.7109375" style="175" bestFit="1" customWidth="1"/>
    <col min="8463" max="8704" width="9.140625" style="175"/>
    <col min="8705" max="8705" width="28.42578125" style="175" customWidth="1"/>
    <col min="8706" max="8706" width="13.140625" style="175" customWidth="1"/>
    <col min="8707" max="8717" width="12.7109375" style="175" bestFit="1" customWidth="1"/>
    <col min="8718" max="8718" width="13.7109375" style="175" bestFit="1" customWidth="1"/>
    <col min="8719" max="8960" width="9.140625" style="175"/>
    <col min="8961" max="8961" width="28.42578125" style="175" customWidth="1"/>
    <col min="8962" max="8962" width="13.140625" style="175" customWidth="1"/>
    <col min="8963" max="8973" width="12.7109375" style="175" bestFit="1" customWidth="1"/>
    <col min="8974" max="8974" width="13.7109375" style="175" bestFit="1" customWidth="1"/>
    <col min="8975" max="9216" width="9.140625" style="175"/>
    <col min="9217" max="9217" width="28.42578125" style="175" customWidth="1"/>
    <col min="9218" max="9218" width="13.140625" style="175" customWidth="1"/>
    <col min="9219" max="9229" width="12.7109375" style="175" bestFit="1" customWidth="1"/>
    <col min="9230" max="9230" width="13.7109375" style="175" bestFit="1" customWidth="1"/>
    <col min="9231" max="9472" width="9.140625" style="175"/>
    <col min="9473" max="9473" width="28.42578125" style="175" customWidth="1"/>
    <col min="9474" max="9474" width="13.140625" style="175" customWidth="1"/>
    <col min="9475" max="9485" width="12.7109375" style="175" bestFit="1" customWidth="1"/>
    <col min="9486" max="9486" width="13.7109375" style="175" bestFit="1" customWidth="1"/>
    <col min="9487" max="9728" width="9.140625" style="175"/>
    <col min="9729" max="9729" width="28.42578125" style="175" customWidth="1"/>
    <col min="9730" max="9730" width="13.140625" style="175" customWidth="1"/>
    <col min="9731" max="9741" width="12.7109375" style="175" bestFit="1" customWidth="1"/>
    <col min="9742" max="9742" width="13.7109375" style="175" bestFit="1" customWidth="1"/>
    <col min="9743" max="9984" width="9.140625" style="175"/>
    <col min="9985" max="9985" width="28.42578125" style="175" customWidth="1"/>
    <col min="9986" max="9986" width="13.140625" style="175" customWidth="1"/>
    <col min="9987" max="9997" width="12.7109375" style="175" bestFit="1" customWidth="1"/>
    <col min="9998" max="9998" width="13.7109375" style="175" bestFit="1" customWidth="1"/>
    <col min="9999" max="10240" width="9.140625" style="175"/>
    <col min="10241" max="10241" width="28.42578125" style="175" customWidth="1"/>
    <col min="10242" max="10242" width="13.140625" style="175" customWidth="1"/>
    <col min="10243" max="10253" width="12.7109375" style="175" bestFit="1" customWidth="1"/>
    <col min="10254" max="10254" width="13.7109375" style="175" bestFit="1" customWidth="1"/>
    <col min="10255" max="10496" width="9.140625" style="175"/>
    <col min="10497" max="10497" width="28.42578125" style="175" customWidth="1"/>
    <col min="10498" max="10498" width="13.140625" style="175" customWidth="1"/>
    <col min="10499" max="10509" width="12.7109375" style="175" bestFit="1" customWidth="1"/>
    <col min="10510" max="10510" width="13.7109375" style="175" bestFit="1" customWidth="1"/>
    <col min="10511" max="10752" width="9.140625" style="175"/>
    <col min="10753" max="10753" width="28.42578125" style="175" customWidth="1"/>
    <col min="10754" max="10754" width="13.140625" style="175" customWidth="1"/>
    <col min="10755" max="10765" width="12.7109375" style="175" bestFit="1" customWidth="1"/>
    <col min="10766" max="10766" width="13.7109375" style="175" bestFit="1" customWidth="1"/>
    <col min="10767" max="11008" width="9.140625" style="175"/>
    <col min="11009" max="11009" width="28.42578125" style="175" customWidth="1"/>
    <col min="11010" max="11010" width="13.140625" style="175" customWidth="1"/>
    <col min="11011" max="11021" width="12.7109375" style="175" bestFit="1" customWidth="1"/>
    <col min="11022" max="11022" width="13.7109375" style="175" bestFit="1" customWidth="1"/>
    <col min="11023" max="11264" width="9.140625" style="175"/>
    <col min="11265" max="11265" width="28.42578125" style="175" customWidth="1"/>
    <col min="11266" max="11266" width="13.140625" style="175" customWidth="1"/>
    <col min="11267" max="11277" width="12.7109375" style="175" bestFit="1" customWidth="1"/>
    <col min="11278" max="11278" width="13.7109375" style="175" bestFit="1" customWidth="1"/>
    <col min="11279" max="11520" width="9.140625" style="175"/>
    <col min="11521" max="11521" width="28.42578125" style="175" customWidth="1"/>
    <col min="11522" max="11522" width="13.140625" style="175" customWidth="1"/>
    <col min="11523" max="11533" width="12.7109375" style="175" bestFit="1" customWidth="1"/>
    <col min="11534" max="11534" width="13.7109375" style="175" bestFit="1" customWidth="1"/>
    <col min="11535" max="11776" width="9.140625" style="175"/>
    <col min="11777" max="11777" width="28.42578125" style="175" customWidth="1"/>
    <col min="11778" max="11778" width="13.140625" style="175" customWidth="1"/>
    <col min="11779" max="11789" width="12.7109375" style="175" bestFit="1" customWidth="1"/>
    <col min="11790" max="11790" width="13.7109375" style="175" bestFit="1" customWidth="1"/>
    <col min="11791" max="12032" width="9.140625" style="175"/>
    <col min="12033" max="12033" width="28.42578125" style="175" customWidth="1"/>
    <col min="12034" max="12034" width="13.140625" style="175" customWidth="1"/>
    <col min="12035" max="12045" width="12.7109375" style="175" bestFit="1" customWidth="1"/>
    <col min="12046" max="12046" width="13.7109375" style="175" bestFit="1" customWidth="1"/>
    <col min="12047" max="12288" width="9.140625" style="175"/>
    <col min="12289" max="12289" width="28.42578125" style="175" customWidth="1"/>
    <col min="12290" max="12290" width="13.140625" style="175" customWidth="1"/>
    <col min="12291" max="12301" width="12.7109375" style="175" bestFit="1" customWidth="1"/>
    <col min="12302" max="12302" width="13.7109375" style="175" bestFit="1" customWidth="1"/>
    <col min="12303" max="12544" width="9.140625" style="175"/>
    <col min="12545" max="12545" width="28.42578125" style="175" customWidth="1"/>
    <col min="12546" max="12546" width="13.140625" style="175" customWidth="1"/>
    <col min="12547" max="12557" width="12.7109375" style="175" bestFit="1" customWidth="1"/>
    <col min="12558" max="12558" width="13.7109375" style="175" bestFit="1" customWidth="1"/>
    <col min="12559" max="12800" width="9.140625" style="175"/>
    <col min="12801" max="12801" width="28.42578125" style="175" customWidth="1"/>
    <col min="12802" max="12802" width="13.140625" style="175" customWidth="1"/>
    <col min="12803" max="12813" width="12.7109375" style="175" bestFit="1" customWidth="1"/>
    <col min="12814" max="12814" width="13.7109375" style="175" bestFit="1" customWidth="1"/>
    <col min="12815" max="13056" width="9.140625" style="175"/>
    <col min="13057" max="13057" width="28.42578125" style="175" customWidth="1"/>
    <col min="13058" max="13058" width="13.140625" style="175" customWidth="1"/>
    <col min="13059" max="13069" width="12.7109375" style="175" bestFit="1" customWidth="1"/>
    <col min="13070" max="13070" width="13.7109375" style="175" bestFit="1" customWidth="1"/>
    <col min="13071" max="13312" width="9.140625" style="175"/>
    <col min="13313" max="13313" width="28.42578125" style="175" customWidth="1"/>
    <col min="13314" max="13314" width="13.140625" style="175" customWidth="1"/>
    <col min="13315" max="13325" width="12.7109375" style="175" bestFit="1" customWidth="1"/>
    <col min="13326" max="13326" width="13.7109375" style="175" bestFit="1" customWidth="1"/>
    <col min="13327" max="13568" width="9.140625" style="175"/>
    <col min="13569" max="13569" width="28.42578125" style="175" customWidth="1"/>
    <col min="13570" max="13570" width="13.140625" style="175" customWidth="1"/>
    <col min="13571" max="13581" width="12.7109375" style="175" bestFit="1" customWidth="1"/>
    <col min="13582" max="13582" width="13.7109375" style="175" bestFit="1" customWidth="1"/>
    <col min="13583" max="13824" width="9.140625" style="175"/>
    <col min="13825" max="13825" width="28.42578125" style="175" customWidth="1"/>
    <col min="13826" max="13826" width="13.140625" style="175" customWidth="1"/>
    <col min="13827" max="13837" width="12.7109375" style="175" bestFit="1" customWidth="1"/>
    <col min="13838" max="13838" width="13.7109375" style="175" bestFit="1" customWidth="1"/>
    <col min="13839" max="14080" width="9.140625" style="175"/>
    <col min="14081" max="14081" width="28.42578125" style="175" customWidth="1"/>
    <col min="14082" max="14082" width="13.140625" style="175" customWidth="1"/>
    <col min="14083" max="14093" width="12.7109375" style="175" bestFit="1" customWidth="1"/>
    <col min="14094" max="14094" width="13.7109375" style="175" bestFit="1" customWidth="1"/>
    <col min="14095" max="14336" width="9.140625" style="175"/>
    <col min="14337" max="14337" width="28.42578125" style="175" customWidth="1"/>
    <col min="14338" max="14338" width="13.140625" style="175" customWidth="1"/>
    <col min="14339" max="14349" width="12.7109375" style="175" bestFit="1" customWidth="1"/>
    <col min="14350" max="14350" width="13.7109375" style="175" bestFit="1" customWidth="1"/>
    <col min="14351" max="14592" width="9.140625" style="175"/>
    <col min="14593" max="14593" width="28.42578125" style="175" customWidth="1"/>
    <col min="14594" max="14594" width="13.140625" style="175" customWidth="1"/>
    <col min="14595" max="14605" width="12.7109375" style="175" bestFit="1" customWidth="1"/>
    <col min="14606" max="14606" width="13.7109375" style="175" bestFit="1" customWidth="1"/>
    <col min="14607" max="14848" width="9.140625" style="175"/>
    <col min="14849" max="14849" width="28.42578125" style="175" customWidth="1"/>
    <col min="14850" max="14850" width="13.140625" style="175" customWidth="1"/>
    <col min="14851" max="14861" width="12.7109375" style="175" bestFit="1" customWidth="1"/>
    <col min="14862" max="14862" width="13.7109375" style="175" bestFit="1" customWidth="1"/>
    <col min="14863" max="15104" width="9.140625" style="175"/>
    <col min="15105" max="15105" width="28.42578125" style="175" customWidth="1"/>
    <col min="15106" max="15106" width="13.140625" style="175" customWidth="1"/>
    <col min="15107" max="15117" width="12.7109375" style="175" bestFit="1" customWidth="1"/>
    <col min="15118" max="15118" width="13.7109375" style="175" bestFit="1" customWidth="1"/>
    <col min="15119" max="15360" width="9.140625" style="175"/>
    <col min="15361" max="15361" width="28.42578125" style="175" customWidth="1"/>
    <col min="15362" max="15362" width="13.140625" style="175" customWidth="1"/>
    <col min="15363" max="15373" width="12.7109375" style="175" bestFit="1" customWidth="1"/>
    <col min="15374" max="15374" width="13.7109375" style="175" bestFit="1" customWidth="1"/>
    <col min="15375" max="15616" width="9.140625" style="175"/>
    <col min="15617" max="15617" width="28.42578125" style="175" customWidth="1"/>
    <col min="15618" max="15618" width="13.140625" style="175" customWidth="1"/>
    <col min="15619" max="15629" width="12.7109375" style="175" bestFit="1" customWidth="1"/>
    <col min="15630" max="15630" width="13.7109375" style="175" bestFit="1" customWidth="1"/>
    <col min="15631" max="15872" width="9.140625" style="175"/>
    <col min="15873" max="15873" width="28.42578125" style="175" customWidth="1"/>
    <col min="15874" max="15874" width="13.140625" style="175" customWidth="1"/>
    <col min="15875" max="15885" width="12.7109375" style="175" bestFit="1" customWidth="1"/>
    <col min="15886" max="15886" width="13.7109375" style="175" bestFit="1" customWidth="1"/>
    <col min="15887" max="16128" width="9.140625" style="175"/>
    <col min="16129" max="16129" width="28.42578125" style="175" customWidth="1"/>
    <col min="16130" max="16130" width="13.140625" style="175" customWidth="1"/>
    <col min="16131" max="16141" width="12.7109375" style="175" bestFit="1" customWidth="1"/>
    <col min="16142" max="16142" width="13.7109375" style="175" bestFit="1" customWidth="1"/>
    <col min="16143" max="16384" width="9.140625" style="175"/>
  </cols>
  <sheetData>
    <row r="1" spans="1:14" ht="12" customHeight="1" x14ac:dyDescent="0.25"/>
    <row r="2" spans="1:14" ht="13.5" customHeight="1" x14ac:dyDescent="0.25"/>
    <row r="3" spans="1:14" ht="18" x14ac:dyDescent="0.25">
      <c r="A3" s="174" t="s">
        <v>272</v>
      </c>
    </row>
    <row r="6" spans="1:14" s="177" customFormat="1" ht="12" x14ac:dyDescent="0.2">
      <c r="A6" s="176" t="s">
        <v>61</v>
      </c>
      <c r="B6" s="176" t="s">
        <v>27</v>
      </c>
      <c r="C6" s="176" t="s">
        <v>28</v>
      </c>
      <c r="D6" s="176" t="s">
        <v>29</v>
      </c>
      <c r="E6" s="176" t="s">
        <v>30</v>
      </c>
      <c r="F6" s="176" t="s">
        <v>31</v>
      </c>
      <c r="G6" s="176" t="s">
        <v>32</v>
      </c>
      <c r="H6" s="176" t="s">
        <v>33</v>
      </c>
      <c r="I6" s="176" t="s">
        <v>34</v>
      </c>
      <c r="J6" s="176" t="s">
        <v>35</v>
      </c>
      <c r="K6" s="176" t="s">
        <v>36</v>
      </c>
      <c r="L6" s="176" t="s">
        <v>37</v>
      </c>
      <c r="M6" s="176" t="s">
        <v>38</v>
      </c>
      <c r="N6" s="176" t="s">
        <v>9</v>
      </c>
    </row>
    <row r="8" spans="1:14" x14ac:dyDescent="0.25">
      <c r="A8" s="178"/>
    </row>
    <row r="9" spans="1:14" x14ac:dyDescent="0.25">
      <c r="A9" s="179" t="s">
        <v>68</v>
      </c>
    </row>
    <row r="10" spans="1:14" x14ac:dyDescent="0.25">
      <c r="A10" s="180" t="s">
        <v>240</v>
      </c>
      <c r="B10" s="171">
        <v>294937.18014862738</v>
      </c>
      <c r="C10" s="171">
        <v>295052.59014862735</v>
      </c>
      <c r="D10" s="172">
        <v>308096.90014862729</v>
      </c>
      <c r="E10" s="171">
        <v>290634.17014862731</v>
      </c>
      <c r="F10" s="171">
        <v>292644.83014862734</v>
      </c>
      <c r="G10" s="171">
        <v>323022.53014862735</v>
      </c>
      <c r="H10" s="171">
        <v>277511.88014862733</v>
      </c>
      <c r="I10" s="171">
        <v>311119.0501486272</v>
      </c>
      <c r="J10" s="171">
        <v>309870.11014862731</v>
      </c>
      <c r="K10" s="171">
        <v>314859.85014862742</v>
      </c>
      <c r="L10" s="171">
        <v>298188.05014862731</v>
      </c>
      <c r="M10" s="171">
        <v>321448.61014862743</v>
      </c>
      <c r="N10" s="181">
        <f>SUM(B10:M10)</f>
        <v>3637385.7517835279</v>
      </c>
    </row>
    <row r="11" spans="1:14" x14ac:dyDescent="0.25">
      <c r="A11" s="180"/>
      <c r="D11" s="200"/>
      <c r="N11" s="181"/>
    </row>
    <row r="12" spans="1:14" x14ac:dyDescent="0.25">
      <c r="A12" s="180" t="s">
        <v>241</v>
      </c>
      <c r="B12" s="171">
        <v>146877.31</v>
      </c>
      <c r="C12" s="171">
        <v>146923.88999999998</v>
      </c>
      <c r="D12" s="172">
        <v>152187.80000000002</v>
      </c>
      <c r="E12" s="171">
        <v>145119.32999999999</v>
      </c>
      <c r="F12" s="171">
        <v>145961.10999999999</v>
      </c>
      <c r="G12" s="171">
        <v>158223.59</v>
      </c>
      <c r="H12" s="171">
        <v>139625.56</v>
      </c>
      <c r="I12" s="171">
        <v>153627.31</v>
      </c>
      <c r="J12" s="171">
        <v>152903.37</v>
      </c>
      <c r="K12" s="171">
        <v>154916.92000000001</v>
      </c>
      <c r="L12" s="171">
        <v>148189.18</v>
      </c>
      <c r="M12" s="171">
        <v>157575.84999999998</v>
      </c>
      <c r="N12" s="181">
        <f>SUM(B12:M12)</f>
        <v>1802131.2199999997</v>
      </c>
    </row>
    <row r="13" spans="1:14" x14ac:dyDescent="0.25">
      <c r="A13" s="180"/>
      <c r="D13" s="200"/>
      <c r="N13" s="181"/>
    </row>
    <row r="14" spans="1:14" x14ac:dyDescent="0.25">
      <c r="A14" s="180" t="s">
        <v>242</v>
      </c>
      <c r="B14" s="171">
        <v>1989.7</v>
      </c>
      <c r="C14" s="171">
        <v>1990.41</v>
      </c>
      <c r="D14" s="172">
        <v>2070.79</v>
      </c>
      <c r="E14" s="171">
        <v>1964.49</v>
      </c>
      <c r="F14" s="171">
        <v>1975.04</v>
      </c>
      <c r="G14" s="171">
        <v>2161.9899999999998</v>
      </c>
      <c r="H14" s="171">
        <v>1895.6200000000001</v>
      </c>
      <c r="I14" s="171">
        <v>2076.13</v>
      </c>
      <c r="J14" s="171">
        <v>2081.7199999999998</v>
      </c>
      <c r="K14" s="171">
        <v>2112.46</v>
      </c>
      <c r="L14" s="171">
        <v>2009.73</v>
      </c>
      <c r="M14" s="171">
        <v>2153.02</v>
      </c>
      <c r="N14" s="181">
        <f>SUM(B14:M14)</f>
        <v>24481.100000000002</v>
      </c>
    </row>
    <row r="15" spans="1:14" x14ac:dyDescent="0.25">
      <c r="A15" s="180" t="s">
        <v>243</v>
      </c>
      <c r="B15" s="171">
        <v>11045.62</v>
      </c>
      <c r="C15" s="171">
        <v>11049.08</v>
      </c>
      <c r="D15" s="172">
        <v>11439.44</v>
      </c>
      <c r="E15" s="171">
        <v>10915.23</v>
      </c>
      <c r="F15" s="171">
        <v>10977.69</v>
      </c>
      <c r="G15" s="171">
        <v>11887.05</v>
      </c>
      <c r="H15" s="171">
        <v>10507.56</v>
      </c>
      <c r="I15" s="171">
        <v>11546.48</v>
      </c>
      <c r="J15" s="171">
        <v>11492.5</v>
      </c>
      <c r="K15" s="171">
        <v>11641.82</v>
      </c>
      <c r="L15" s="171">
        <v>11142.91</v>
      </c>
      <c r="M15" s="171">
        <v>11839.04</v>
      </c>
      <c r="N15" s="181">
        <f>SUM(B15:M15)</f>
        <v>135484.42000000001</v>
      </c>
    </row>
    <row r="16" spans="1:14" x14ac:dyDescent="0.25">
      <c r="A16" s="180" t="s">
        <v>244</v>
      </c>
      <c r="B16" s="171">
        <v>5208.2299999999996</v>
      </c>
      <c r="C16" s="171">
        <v>5209.99</v>
      </c>
      <c r="D16" s="172">
        <v>5409.08</v>
      </c>
      <c r="E16" s="171">
        <v>5142.8599999999997</v>
      </c>
      <c r="F16" s="171">
        <v>5173.12</v>
      </c>
      <c r="G16" s="171">
        <v>5636.71</v>
      </c>
      <c r="H16" s="171">
        <v>4945.3599999999997</v>
      </c>
      <c r="I16" s="171">
        <v>5452.13</v>
      </c>
      <c r="J16" s="171">
        <v>5436.15</v>
      </c>
      <c r="K16" s="171">
        <v>5512.31</v>
      </c>
      <c r="L16" s="171">
        <v>5257.85</v>
      </c>
      <c r="M16" s="171">
        <v>5612.87</v>
      </c>
      <c r="N16" s="181">
        <f>SUM(B16:M16)</f>
        <v>63996.659999999996</v>
      </c>
    </row>
    <row r="17" spans="1:14" x14ac:dyDescent="0.25">
      <c r="A17" s="180"/>
      <c r="D17" s="200"/>
      <c r="N17" s="181"/>
    </row>
    <row r="18" spans="1:14" x14ac:dyDescent="0.25">
      <c r="A18" s="179" t="s">
        <v>63</v>
      </c>
      <c r="D18" s="200"/>
      <c r="N18" s="181"/>
    </row>
    <row r="19" spans="1:14" x14ac:dyDescent="0.25">
      <c r="A19" s="180" t="s">
        <v>245</v>
      </c>
      <c r="B19" s="171">
        <v>33915.53</v>
      </c>
      <c r="C19" s="171">
        <v>33929.159999999996</v>
      </c>
      <c r="D19" s="171">
        <v>35469.11</v>
      </c>
      <c r="E19" s="171">
        <v>33407.86</v>
      </c>
      <c r="F19" s="171">
        <v>33644.78</v>
      </c>
      <c r="G19" s="171">
        <v>37230.959999999999</v>
      </c>
      <c r="H19" s="171">
        <v>31861.67</v>
      </c>
      <c r="I19" s="171">
        <v>35822.61</v>
      </c>
      <c r="J19" s="171">
        <v>35678.449999999997</v>
      </c>
      <c r="K19" s="171">
        <v>36267.509999999995</v>
      </c>
      <c r="L19" s="171">
        <v>34299.32</v>
      </c>
      <c r="M19" s="171">
        <v>37045.31</v>
      </c>
      <c r="N19" s="182">
        <f>SUM(B19:M19)</f>
        <v>418572.27</v>
      </c>
    </row>
    <row r="20" spans="1:14" x14ac:dyDescent="0.25">
      <c r="A20" s="180"/>
    </row>
    <row r="21" spans="1:14" x14ac:dyDescent="0.25">
      <c r="A21" s="183" t="s">
        <v>246</v>
      </c>
      <c r="B21" s="181">
        <f t="shared" ref="B21:K21" si="0">SUM(B10:B19)</f>
        <v>493973.57014862739</v>
      </c>
      <c r="C21" s="181">
        <f t="shared" si="0"/>
        <v>494155.12014862726</v>
      </c>
      <c r="D21" s="181">
        <f t="shared" si="0"/>
        <v>514673.12014862726</v>
      </c>
      <c r="E21" s="181">
        <f t="shared" si="0"/>
        <v>487183.94014862727</v>
      </c>
      <c r="F21" s="181">
        <f t="shared" si="0"/>
        <v>490376.57014862727</v>
      </c>
      <c r="G21" s="181">
        <f t="shared" si="0"/>
        <v>538162.83014862728</v>
      </c>
      <c r="H21" s="181">
        <f t="shared" si="0"/>
        <v>466347.65014862729</v>
      </c>
      <c r="I21" s="181">
        <f t="shared" si="0"/>
        <v>519643.71014862717</v>
      </c>
      <c r="J21" s="181">
        <f t="shared" si="0"/>
        <v>517462.30014862731</v>
      </c>
      <c r="K21" s="181">
        <f t="shared" si="0"/>
        <v>525310.87014862744</v>
      </c>
      <c r="L21" s="181">
        <f t="shared" ref="L21:M21" si="1">SUM(L10:L19)</f>
        <v>499087.04014862725</v>
      </c>
      <c r="M21" s="181">
        <f t="shared" si="1"/>
        <v>535674.70014862739</v>
      </c>
      <c r="N21" s="173">
        <f>SUM(B21:M21)</f>
        <v>6082051.4217835274</v>
      </c>
    </row>
    <row r="23" spans="1:14" ht="51" x14ac:dyDescent="0.25">
      <c r="A23" s="191" t="s">
        <v>259</v>
      </c>
    </row>
    <row r="24" spans="1:14" x14ac:dyDescent="0.25">
      <c r="A24" s="184"/>
    </row>
    <row r="25" spans="1:14" x14ac:dyDescent="0.25">
      <c r="A25" s="184"/>
    </row>
    <row r="26" spans="1:14" x14ac:dyDescent="0.25">
      <c r="A26" s="185"/>
    </row>
    <row r="27" spans="1:14" x14ac:dyDescent="0.25">
      <c r="A27" s="186"/>
    </row>
    <row r="28" spans="1:14" x14ac:dyDescent="0.25">
      <c r="A28" s="186"/>
    </row>
    <row r="29" spans="1:14" x14ac:dyDescent="0.25">
      <c r="A29" s="186"/>
    </row>
    <row r="30" spans="1:14" x14ac:dyDescent="0.25">
      <c r="A30" s="186"/>
    </row>
    <row r="31" spans="1:14" x14ac:dyDescent="0.25">
      <c r="A31" s="186"/>
    </row>
    <row r="32" spans="1:14" x14ac:dyDescent="0.25">
      <c r="A32" s="187"/>
    </row>
    <row r="33" spans="1:1" x14ac:dyDescent="0.25">
      <c r="A33" s="188"/>
    </row>
    <row r="34" spans="1:1" x14ac:dyDescent="0.25">
      <c r="A34" s="186"/>
    </row>
    <row r="35" spans="1:1" x14ac:dyDescent="0.25">
      <c r="A35" s="186"/>
    </row>
    <row r="36" spans="1:1" x14ac:dyDescent="0.25">
      <c r="A36" s="186"/>
    </row>
    <row r="37" spans="1:1" x14ac:dyDescent="0.25">
      <c r="A37" s="186"/>
    </row>
    <row r="38" spans="1:1" x14ac:dyDescent="0.25">
      <c r="A38" s="186"/>
    </row>
    <row r="39" spans="1:1" x14ac:dyDescent="0.25">
      <c r="A39" s="186"/>
    </row>
    <row r="40" spans="1:1" x14ac:dyDescent="0.25">
      <c r="A40" s="186"/>
    </row>
    <row r="41" spans="1:1" x14ac:dyDescent="0.25">
      <c r="A41" s="189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2"/>
  <sheetViews>
    <sheetView workbookViewId="0">
      <selection activeCell="P2" sqref="P2"/>
    </sheetView>
  </sheetViews>
  <sheetFormatPr defaultRowHeight="12.75" x14ac:dyDescent="0.2"/>
  <cols>
    <col min="1" max="1" width="14.42578125" style="14" bestFit="1" customWidth="1"/>
    <col min="2" max="2" width="14.28515625" style="14" bestFit="1" customWidth="1"/>
    <col min="3" max="5" width="15" style="14" bestFit="1" customWidth="1"/>
    <col min="6" max="6" width="14.28515625" style="14" bestFit="1" customWidth="1"/>
    <col min="7" max="7" width="15" style="14" bestFit="1" customWidth="1"/>
    <col min="8" max="8" width="14" style="14" bestFit="1" customWidth="1"/>
    <col min="9" max="10" width="15" style="14" bestFit="1" customWidth="1"/>
    <col min="11" max="13" width="14.7109375" style="14" customWidth="1"/>
    <col min="14" max="14" width="16.5703125" style="14" bestFit="1" customWidth="1"/>
    <col min="15" max="256" width="9.140625" style="14"/>
    <col min="257" max="257" width="14.42578125" style="14" bestFit="1" customWidth="1"/>
    <col min="258" max="266" width="14" style="14" bestFit="1" customWidth="1"/>
    <col min="267" max="269" width="14.7109375" style="14" customWidth="1"/>
    <col min="270" max="270" width="15.5703125" style="14" bestFit="1" customWidth="1"/>
    <col min="271" max="512" width="9.140625" style="14"/>
    <col min="513" max="513" width="14.42578125" style="14" bestFit="1" customWidth="1"/>
    <col min="514" max="522" width="14" style="14" bestFit="1" customWidth="1"/>
    <col min="523" max="525" width="14.7109375" style="14" customWidth="1"/>
    <col min="526" max="526" width="15.5703125" style="14" bestFit="1" customWidth="1"/>
    <col min="527" max="768" width="9.140625" style="14"/>
    <col min="769" max="769" width="14.42578125" style="14" bestFit="1" customWidth="1"/>
    <col min="770" max="778" width="14" style="14" bestFit="1" customWidth="1"/>
    <col min="779" max="781" width="14.7109375" style="14" customWidth="1"/>
    <col min="782" max="782" width="15.5703125" style="14" bestFit="1" customWidth="1"/>
    <col min="783" max="1024" width="9.140625" style="14"/>
    <col min="1025" max="1025" width="14.42578125" style="14" bestFit="1" customWidth="1"/>
    <col min="1026" max="1034" width="14" style="14" bestFit="1" customWidth="1"/>
    <col min="1035" max="1037" width="14.7109375" style="14" customWidth="1"/>
    <col min="1038" max="1038" width="15.5703125" style="14" bestFit="1" customWidth="1"/>
    <col min="1039" max="1280" width="9.140625" style="14"/>
    <col min="1281" max="1281" width="14.42578125" style="14" bestFit="1" customWidth="1"/>
    <col min="1282" max="1290" width="14" style="14" bestFit="1" customWidth="1"/>
    <col min="1291" max="1293" width="14.7109375" style="14" customWidth="1"/>
    <col min="1294" max="1294" width="15.5703125" style="14" bestFit="1" customWidth="1"/>
    <col min="1295" max="1536" width="9.140625" style="14"/>
    <col min="1537" max="1537" width="14.42578125" style="14" bestFit="1" customWidth="1"/>
    <col min="1538" max="1546" width="14" style="14" bestFit="1" customWidth="1"/>
    <col min="1547" max="1549" width="14.7109375" style="14" customWidth="1"/>
    <col min="1550" max="1550" width="15.5703125" style="14" bestFit="1" customWidth="1"/>
    <col min="1551" max="1792" width="9.140625" style="14"/>
    <col min="1793" max="1793" width="14.42578125" style="14" bestFit="1" customWidth="1"/>
    <col min="1794" max="1802" width="14" style="14" bestFit="1" customWidth="1"/>
    <col min="1803" max="1805" width="14.7109375" style="14" customWidth="1"/>
    <col min="1806" max="1806" width="15.5703125" style="14" bestFit="1" customWidth="1"/>
    <col min="1807" max="2048" width="9.140625" style="14"/>
    <col min="2049" max="2049" width="14.42578125" style="14" bestFit="1" customWidth="1"/>
    <col min="2050" max="2058" width="14" style="14" bestFit="1" customWidth="1"/>
    <col min="2059" max="2061" width="14.7109375" style="14" customWidth="1"/>
    <col min="2062" max="2062" width="15.5703125" style="14" bestFit="1" customWidth="1"/>
    <col min="2063" max="2304" width="9.140625" style="14"/>
    <col min="2305" max="2305" width="14.42578125" style="14" bestFit="1" customWidth="1"/>
    <col min="2306" max="2314" width="14" style="14" bestFit="1" customWidth="1"/>
    <col min="2315" max="2317" width="14.7109375" style="14" customWidth="1"/>
    <col min="2318" max="2318" width="15.5703125" style="14" bestFit="1" customWidth="1"/>
    <col min="2319" max="2560" width="9.140625" style="14"/>
    <col min="2561" max="2561" width="14.42578125" style="14" bestFit="1" customWidth="1"/>
    <col min="2562" max="2570" width="14" style="14" bestFit="1" customWidth="1"/>
    <col min="2571" max="2573" width="14.7109375" style="14" customWidth="1"/>
    <col min="2574" max="2574" width="15.5703125" style="14" bestFit="1" customWidth="1"/>
    <col min="2575" max="2816" width="9.140625" style="14"/>
    <col min="2817" max="2817" width="14.42578125" style="14" bestFit="1" customWidth="1"/>
    <col min="2818" max="2826" width="14" style="14" bestFit="1" customWidth="1"/>
    <col min="2827" max="2829" width="14.7109375" style="14" customWidth="1"/>
    <col min="2830" max="2830" width="15.5703125" style="14" bestFit="1" customWidth="1"/>
    <col min="2831" max="3072" width="9.140625" style="14"/>
    <col min="3073" max="3073" width="14.42578125" style="14" bestFit="1" customWidth="1"/>
    <col min="3074" max="3082" width="14" style="14" bestFit="1" customWidth="1"/>
    <col min="3083" max="3085" width="14.7109375" style="14" customWidth="1"/>
    <col min="3086" max="3086" width="15.5703125" style="14" bestFit="1" customWidth="1"/>
    <col min="3087" max="3328" width="9.140625" style="14"/>
    <col min="3329" max="3329" width="14.42578125" style="14" bestFit="1" customWidth="1"/>
    <col min="3330" max="3338" width="14" style="14" bestFit="1" customWidth="1"/>
    <col min="3339" max="3341" width="14.7109375" style="14" customWidth="1"/>
    <col min="3342" max="3342" width="15.5703125" style="14" bestFit="1" customWidth="1"/>
    <col min="3343" max="3584" width="9.140625" style="14"/>
    <col min="3585" max="3585" width="14.42578125" style="14" bestFit="1" customWidth="1"/>
    <col min="3586" max="3594" width="14" style="14" bestFit="1" customWidth="1"/>
    <col min="3595" max="3597" width="14.7109375" style="14" customWidth="1"/>
    <col min="3598" max="3598" width="15.5703125" style="14" bestFit="1" customWidth="1"/>
    <col min="3599" max="3840" width="9.140625" style="14"/>
    <col min="3841" max="3841" width="14.42578125" style="14" bestFit="1" customWidth="1"/>
    <col min="3842" max="3850" width="14" style="14" bestFit="1" customWidth="1"/>
    <col min="3851" max="3853" width="14.7109375" style="14" customWidth="1"/>
    <col min="3854" max="3854" width="15.5703125" style="14" bestFit="1" customWidth="1"/>
    <col min="3855" max="4096" width="9.140625" style="14"/>
    <col min="4097" max="4097" width="14.42578125" style="14" bestFit="1" customWidth="1"/>
    <col min="4098" max="4106" width="14" style="14" bestFit="1" customWidth="1"/>
    <col min="4107" max="4109" width="14.7109375" style="14" customWidth="1"/>
    <col min="4110" max="4110" width="15.5703125" style="14" bestFit="1" customWidth="1"/>
    <col min="4111" max="4352" width="9.140625" style="14"/>
    <col min="4353" max="4353" width="14.42578125" style="14" bestFit="1" customWidth="1"/>
    <col min="4354" max="4362" width="14" style="14" bestFit="1" customWidth="1"/>
    <col min="4363" max="4365" width="14.7109375" style="14" customWidth="1"/>
    <col min="4366" max="4366" width="15.5703125" style="14" bestFit="1" customWidth="1"/>
    <col min="4367" max="4608" width="9.140625" style="14"/>
    <col min="4609" max="4609" width="14.42578125" style="14" bestFit="1" customWidth="1"/>
    <col min="4610" max="4618" width="14" style="14" bestFit="1" customWidth="1"/>
    <col min="4619" max="4621" width="14.7109375" style="14" customWidth="1"/>
    <col min="4622" max="4622" width="15.5703125" style="14" bestFit="1" customWidth="1"/>
    <col min="4623" max="4864" width="9.140625" style="14"/>
    <col min="4865" max="4865" width="14.42578125" style="14" bestFit="1" customWidth="1"/>
    <col min="4866" max="4874" width="14" style="14" bestFit="1" customWidth="1"/>
    <col min="4875" max="4877" width="14.7109375" style="14" customWidth="1"/>
    <col min="4878" max="4878" width="15.5703125" style="14" bestFit="1" customWidth="1"/>
    <col min="4879" max="5120" width="9.140625" style="14"/>
    <col min="5121" max="5121" width="14.42578125" style="14" bestFit="1" customWidth="1"/>
    <col min="5122" max="5130" width="14" style="14" bestFit="1" customWidth="1"/>
    <col min="5131" max="5133" width="14.7109375" style="14" customWidth="1"/>
    <col min="5134" max="5134" width="15.5703125" style="14" bestFit="1" customWidth="1"/>
    <col min="5135" max="5376" width="9.140625" style="14"/>
    <col min="5377" max="5377" width="14.42578125" style="14" bestFit="1" customWidth="1"/>
    <col min="5378" max="5386" width="14" style="14" bestFit="1" customWidth="1"/>
    <col min="5387" max="5389" width="14.7109375" style="14" customWidth="1"/>
    <col min="5390" max="5390" width="15.5703125" style="14" bestFit="1" customWidth="1"/>
    <col min="5391" max="5632" width="9.140625" style="14"/>
    <col min="5633" max="5633" width="14.42578125" style="14" bestFit="1" customWidth="1"/>
    <col min="5634" max="5642" width="14" style="14" bestFit="1" customWidth="1"/>
    <col min="5643" max="5645" width="14.7109375" style="14" customWidth="1"/>
    <col min="5646" max="5646" width="15.5703125" style="14" bestFit="1" customWidth="1"/>
    <col min="5647" max="5888" width="9.140625" style="14"/>
    <col min="5889" max="5889" width="14.42578125" style="14" bestFit="1" customWidth="1"/>
    <col min="5890" max="5898" width="14" style="14" bestFit="1" customWidth="1"/>
    <col min="5899" max="5901" width="14.7109375" style="14" customWidth="1"/>
    <col min="5902" max="5902" width="15.5703125" style="14" bestFit="1" customWidth="1"/>
    <col min="5903" max="6144" width="9.140625" style="14"/>
    <col min="6145" max="6145" width="14.42578125" style="14" bestFit="1" customWidth="1"/>
    <col min="6146" max="6154" width="14" style="14" bestFit="1" customWidth="1"/>
    <col min="6155" max="6157" width="14.7109375" style="14" customWidth="1"/>
    <col min="6158" max="6158" width="15.5703125" style="14" bestFit="1" customWidth="1"/>
    <col min="6159" max="6400" width="9.140625" style="14"/>
    <col min="6401" max="6401" width="14.42578125" style="14" bestFit="1" customWidth="1"/>
    <col min="6402" max="6410" width="14" style="14" bestFit="1" customWidth="1"/>
    <col min="6411" max="6413" width="14.7109375" style="14" customWidth="1"/>
    <col min="6414" max="6414" width="15.5703125" style="14" bestFit="1" customWidth="1"/>
    <col min="6415" max="6656" width="9.140625" style="14"/>
    <col min="6657" max="6657" width="14.42578125" style="14" bestFit="1" customWidth="1"/>
    <col min="6658" max="6666" width="14" style="14" bestFit="1" customWidth="1"/>
    <col min="6667" max="6669" width="14.7109375" style="14" customWidth="1"/>
    <col min="6670" max="6670" width="15.5703125" style="14" bestFit="1" customWidth="1"/>
    <col min="6671" max="6912" width="9.140625" style="14"/>
    <col min="6913" max="6913" width="14.42578125" style="14" bestFit="1" customWidth="1"/>
    <col min="6914" max="6922" width="14" style="14" bestFit="1" customWidth="1"/>
    <col min="6923" max="6925" width="14.7109375" style="14" customWidth="1"/>
    <col min="6926" max="6926" width="15.5703125" style="14" bestFit="1" customWidth="1"/>
    <col min="6927" max="7168" width="9.140625" style="14"/>
    <col min="7169" max="7169" width="14.42578125" style="14" bestFit="1" customWidth="1"/>
    <col min="7170" max="7178" width="14" style="14" bestFit="1" customWidth="1"/>
    <col min="7179" max="7181" width="14.7109375" style="14" customWidth="1"/>
    <col min="7182" max="7182" width="15.5703125" style="14" bestFit="1" customWidth="1"/>
    <col min="7183" max="7424" width="9.140625" style="14"/>
    <col min="7425" max="7425" width="14.42578125" style="14" bestFit="1" customWidth="1"/>
    <col min="7426" max="7434" width="14" style="14" bestFit="1" customWidth="1"/>
    <col min="7435" max="7437" width="14.7109375" style="14" customWidth="1"/>
    <col min="7438" max="7438" width="15.5703125" style="14" bestFit="1" customWidth="1"/>
    <col min="7439" max="7680" width="9.140625" style="14"/>
    <col min="7681" max="7681" width="14.42578125" style="14" bestFit="1" customWidth="1"/>
    <col min="7682" max="7690" width="14" style="14" bestFit="1" customWidth="1"/>
    <col min="7691" max="7693" width="14.7109375" style="14" customWidth="1"/>
    <col min="7694" max="7694" width="15.5703125" style="14" bestFit="1" customWidth="1"/>
    <col min="7695" max="7936" width="9.140625" style="14"/>
    <col min="7937" max="7937" width="14.42578125" style="14" bestFit="1" customWidth="1"/>
    <col min="7938" max="7946" width="14" style="14" bestFit="1" customWidth="1"/>
    <col min="7947" max="7949" width="14.7109375" style="14" customWidth="1"/>
    <col min="7950" max="7950" width="15.5703125" style="14" bestFit="1" customWidth="1"/>
    <col min="7951" max="8192" width="9.140625" style="14"/>
    <col min="8193" max="8193" width="14.42578125" style="14" bestFit="1" customWidth="1"/>
    <col min="8194" max="8202" width="14" style="14" bestFit="1" customWidth="1"/>
    <col min="8203" max="8205" width="14.7109375" style="14" customWidth="1"/>
    <col min="8206" max="8206" width="15.5703125" style="14" bestFit="1" customWidth="1"/>
    <col min="8207" max="8448" width="9.140625" style="14"/>
    <col min="8449" max="8449" width="14.42578125" style="14" bestFit="1" customWidth="1"/>
    <col min="8450" max="8458" width="14" style="14" bestFit="1" customWidth="1"/>
    <col min="8459" max="8461" width="14.7109375" style="14" customWidth="1"/>
    <col min="8462" max="8462" width="15.5703125" style="14" bestFit="1" customWidth="1"/>
    <col min="8463" max="8704" width="9.140625" style="14"/>
    <col min="8705" max="8705" width="14.42578125" style="14" bestFit="1" customWidth="1"/>
    <col min="8706" max="8714" width="14" style="14" bestFit="1" customWidth="1"/>
    <col min="8715" max="8717" width="14.7109375" style="14" customWidth="1"/>
    <col min="8718" max="8718" width="15.5703125" style="14" bestFit="1" customWidth="1"/>
    <col min="8719" max="8960" width="9.140625" style="14"/>
    <col min="8961" max="8961" width="14.42578125" style="14" bestFit="1" customWidth="1"/>
    <col min="8962" max="8970" width="14" style="14" bestFit="1" customWidth="1"/>
    <col min="8971" max="8973" width="14.7109375" style="14" customWidth="1"/>
    <col min="8974" max="8974" width="15.5703125" style="14" bestFit="1" customWidth="1"/>
    <col min="8975" max="9216" width="9.140625" style="14"/>
    <col min="9217" max="9217" width="14.42578125" style="14" bestFit="1" customWidth="1"/>
    <col min="9218" max="9226" width="14" style="14" bestFit="1" customWidth="1"/>
    <col min="9227" max="9229" width="14.7109375" style="14" customWidth="1"/>
    <col min="9230" max="9230" width="15.5703125" style="14" bestFit="1" customWidth="1"/>
    <col min="9231" max="9472" width="9.140625" style="14"/>
    <col min="9473" max="9473" width="14.42578125" style="14" bestFit="1" customWidth="1"/>
    <col min="9474" max="9482" width="14" style="14" bestFit="1" customWidth="1"/>
    <col min="9483" max="9485" width="14.7109375" style="14" customWidth="1"/>
    <col min="9486" max="9486" width="15.5703125" style="14" bestFit="1" customWidth="1"/>
    <col min="9487" max="9728" width="9.140625" style="14"/>
    <col min="9729" max="9729" width="14.42578125" style="14" bestFit="1" customWidth="1"/>
    <col min="9730" max="9738" width="14" style="14" bestFit="1" customWidth="1"/>
    <col min="9739" max="9741" width="14.7109375" style="14" customWidth="1"/>
    <col min="9742" max="9742" width="15.5703125" style="14" bestFit="1" customWidth="1"/>
    <col min="9743" max="9984" width="9.140625" style="14"/>
    <col min="9985" max="9985" width="14.42578125" style="14" bestFit="1" customWidth="1"/>
    <col min="9986" max="9994" width="14" style="14" bestFit="1" customWidth="1"/>
    <col min="9995" max="9997" width="14.7109375" style="14" customWidth="1"/>
    <col min="9998" max="9998" width="15.5703125" style="14" bestFit="1" customWidth="1"/>
    <col min="9999" max="10240" width="9.140625" style="14"/>
    <col min="10241" max="10241" width="14.42578125" style="14" bestFit="1" customWidth="1"/>
    <col min="10242" max="10250" width="14" style="14" bestFit="1" customWidth="1"/>
    <col min="10251" max="10253" width="14.7109375" style="14" customWidth="1"/>
    <col min="10254" max="10254" width="15.5703125" style="14" bestFit="1" customWidth="1"/>
    <col min="10255" max="10496" width="9.140625" style="14"/>
    <col min="10497" max="10497" width="14.42578125" style="14" bestFit="1" customWidth="1"/>
    <col min="10498" max="10506" width="14" style="14" bestFit="1" customWidth="1"/>
    <col min="10507" max="10509" width="14.7109375" style="14" customWidth="1"/>
    <col min="10510" max="10510" width="15.5703125" style="14" bestFit="1" customWidth="1"/>
    <col min="10511" max="10752" width="9.140625" style="14"/>
    <col min="10753" max="10753" width="14.42578125" style="14" bestFit="1" customWidth="1"/>
    <col min="10754" max="10762" width="14" style="14" bestFit="1" customWidth="1"/>
    <col min="10763" max="10765" width="14.7109375" style="14" customWidth="1"/>
    <col min="10766" max="10766" width="15.5703125" style="14" bestFit="1" customWidth="1"/>
    <col min="10767" max="11008" width="9.140625" style="14"/>
    <col min="11009" max="11009" width="14.42578125" style="14" bestFit="1" customWidth="1"/>
    <col min="11010" max="11018" width="14" style="14" bestFit="1" customWidth="1"/>
    <col min="11019" max="11021" width="14.7109375" style="14" customWidth="1"/>
    <col min="11022" max="11022" width="15.5703125" style="14" bestFit="1" customWidth="1"/>
    <col min="11023" max="11264" width="9.140625" style="14"/>
    <col min="11265" max="11265" width="14.42578125" style="14" bestFit="1" customWidth="1"/>
    <col min="11266" max="11274" width="14" style="14" bestFit="1" customWidth="1"/>
    <col min="11275" max="11277" width="14.7109375" style="14" customWidth="1"/>
    <col min="11278" max="11278" width="15.5703125" style="14" bestFit="1" customWidth="1"/>
    <col min="11279" max="11520" width="9.140625" style="14"/>
    <col min="11521" max="11521" width="14.42578125" style="14" bestFit="1" customWidth="1"/>
    <col min="11522" max="11530" width="14" style="14" bestFit="1" customWidth="1"/>
    <col min="11531" max="11533" width="14.7109375" style="14" customWidth="1"/>
    <col min="11534" max="11534" width="15.5703125" style="14" bestFit="1" customWidth="1"/>
    <col min="11535" max="11776" width="9.140625" style="14"/>
    <col min="11777" max="11777" width="14.42578125" style="14" bestFit="1" customWidth="1"/>
    <col min="11778" max="11786" width="14" style="14" bestFit="1" customWidth="1"/>
    <col min="11787" max="11789" width="14.7109375" style="14" customWidth="1"/>
    <col min="11790" max="11790" width="15.5703125" style="14" bestFit="1" customWidth="1"/>
    <col min="11791" max="12032" width="9.140625" style="14"/>
    <col min="12033" max="12033" width="14.42578125" style="14" bestFit="1" customWidth="1"/>
    <col min="12034" max="12042" width="14" style="14" bestFit="1" customWidth="1"/>
    <col min="12043" max="12045" width="14.7109375" style="14" customWidth="1"/>
    <col min="12046" max="12046" width="15.5703125" style="14" bestFit="1" customWidth="1"/>
    <col min="12047" max="12288" width="9.140625" style="14"/>
    <col min="12289" max="12289" width="14.42578125" style="14" bestFit="1" customWidth="1"/>
    <col min="12290" max="12298" width="14" style="14" bestFit="1" customWidth="1"/>
    <col min="12299" max="12301" width="14.7109375" style="14" customWidth="1"/>
    <col min="12302" max="12302" width="15.5703125" style="14" bestFit="1" customWidth="1"/>
    <col min="12303" max="12544" width="9.140625" style="14"/>
    <col min="12545" max="12545" width="14.42578125" style="14" bestFit="1" customWidth="1"/>
    <col min="12546" max="12554" width="14" style="14" bestFit="1" customWidth="1"/>
    <col min="12555" max="12557" width="14.7109375" style="14" customWidth="1"/>
    <col min="12558" max="12558" width="15.5703125" style="14" bestFit="1" customWidth="1"/>
    <col min="12559" max="12800" width="9.140625" style="14"/>
    <col min="12801" max="12801" width="14.42578125" style="14" bestFit="1" customWidth="1"/>
    <col min="12802" max="12810" width="14" style="14" bestFit="1" customWidth="1"/>
    <col min="12811" max="12813" width="14.7109375" style="14" customWidth="1"/>
    <col min="12814" max="12814" width="15.5703125" style="14" bestFit="1" customWidth="1"/>
    <col min="12815" max="13056" width="9.140625" style="14"/>
    <col min="13057" max="13057" width="14.42578125" style="14" bestFit="1" customWidth="1"/>
    <col min="13058" max="13066" width="14" style="14" bestFit="1" customWidth="1"/>
    <col min="13067" max="13069" width="14.7109375" style="14" customWidth="1"/>
    <col min="13070" max="13070" width="15.5703125" style="14" bestFit="1" customWidth="1"/>
    <col min="13071" max="13312" width="9.140625" style="14"/>
    <col min="13313" max="13313" width="14.42578125" style="14" bestFit="1" customWidth="1"/>
    <col min="13314" max="13322" width="14" style="14" bestFit="1" customWidth="1"/>
    <col min="13323" max="13325" width="14.7109375" style="14" customWidth="1"/>
    <col min="13326" max="13326" width="15.5703125" style="14" bestFit="1" customWidth="1"/>
    <col min="13327" max="13568" width="9.140625" style="14"/>
    <col min="13569" max="13569" width="14.42578125" style="14" bestFit="1" customWidth="1"/>
    <col min="13570" max="13578" width="14" style="14" bestFit="1" customWidth="1"/>
    <col min="13579" max="13581" width="14.7109375" style="14" customWidth="1"/>
    <col min="13582" max="13582" width="15.5703125" style="14" bestFit="1" customWidth="1"/>
    <col min="13583" max="13824" width="9.140625" style="14"/>
    <col min="13825" max="13825" width="14.42578125" style="14" bestFit="1" customWidth="1"/>
    <col min="13826" max="13834" width="14" style="14" bestFit="1" customWidth="1"/>
    <col min="13835" max="13837" width="14.7109375" style="14" customWidth="1"/>
    <col min="13838" max="13838" width="15.5703125" style="14" bestFit="1" customWidth="1"/>
    <col min="13839" max="14080" width="9.140625" style="14"/>
    <col min="14081" max="14081" width="14.42578125" style="14" bestFit="1" customWidth="1"/>
    <col min="14082" max="14090" width="14" style="14" bestFit="1" customWidth="1"/>
    <col min="14091" max="14093" width="14.7109375" style="14" customWidth="1"/>
    <col min="14094" max="14094" width="15.5703125" style="14" bestFit="1" customWidth="1"/>
    <col min="14095" max="14336" width="9.140625" style="14"/>
    <col min="14337" max="14337" width="14.42578125" style="14" bestFit="1" customWidth="1"/>
    <col min="14338" max="14346" width="14" style="14" bestFit="1" customWidth="1"/>
    <col min="14347" max="14349" width="14.7109375" style="14" customWidth="1"/>
    <col min="14350" max="14350" width="15.5703125" style="14" bestFit="1" customWidth="1"/>
    <col min="14351" max="14592" width="9.140625" style="14"/>
    <col min="14593" max="14593" width="14.42578125" style="14" bestFit="1" customWidth="1"/>
    <col min="14594" max="14602" width="14" style="14" bestFit="1" customWidth="1"/>
    <col min="14603" max="14605" width="14.7109375" style="14" customWidth="1"/>
    <col min="14606" max="14606" width="15.5703125" style="14" bestFit="1" customWidth="1"/>
    <col min="14607" max="14848" width="9.140625" style="14"/>
    <col min="14849" max="14849" width="14.42578125" style="14" bestFit="1" customWidth="1"/>
    <col min="14850" max="14858" width="14" style="14" bestFit="1" customWidth="1"/>
    <col min="14859" max="14861" width="14.7109375" style="14" customWidth="1"/>
    <col min="14862" max="14862" width="15.5703125" style="14" bestFit="1" customWidth="1"/>
    <col min="14863" max="15104" width="9.140625" style="14"/>
    <col min="15105" max="15105" width="14.42578125" style="14" bestFit="1" customWidth="1"/>
    <col min="15106" max="15114" width="14" style="14" bestFit="1" customWidth="1"/>
    <col min="15115" max="15117" width="14.7109375" style="14" customWidth="1"/>
    <col min="15118" max="15118" width="15.5703125" style="14" bestFit="1" customWidth="1"/>
    <col min="15119" max="15360" width="9.140625" style="14"/>
    <col min="15361" max="15361" width="14.42578125" style="14" bestFit="1" customWidth="1"/>
    <col min="15362" max="15370" width="14" style="14" bestFit="1" customWidth="1"/>
    <col min="15371" max="15373" width="14.7109375" style="14" customWidth="1"/>
    <col min="15374" max="15374" width="15.5703125" style="14" bestFit="1" customWidth="1"/>
    <col min="15375" max="15616" width="9.140625" style="14"/>
    <col min="15617" max="15617" width="14.42578125" style="14" bestFit="1" customWidth="1"/>
    <col min="15618" max="15626" width="14" style="14" bestFit="1" customWidth="1"/>
    <col min="15627" max="15629" width="14.7109375" style="14" customWidth="1"/>
    <col min="15630" max="15630" width="15.5703125" style="14" bestFit="1" customWidth="1"/>
    <col min="15631" max="15872" width="9.140625" style="14"/>
    <col min="15873" max="15873" width="14.42578125" style="14" bestFit="1" customWidth="1"/>
    <col min="15874" max="15882" width="14" style="14" bestFit="1" customWidth="1"/>
    <col min="15883" max="15885" width="14.7109375" style="14" customWidth="1"/>
    <col min="15886" max="15886" width="15.5703125" style="14" bestFit="1" customWidth="1"/>
    <col min="15887" max="16128" width="9.140625" style="14"/>
    <col min="16129" max="16129" width="14.42578125" style="14" bestFit="1" customWidth="1"/>
    <col min="16130" max="16138" width="14" style="14" bestFit="1" customWidth="1"/>
    <col min="16139" max="16141" width="14.7109375" style="14" customWidth="1"/>
    <col min="16142" max="16142" width="15.5703125" style="14" bestFit="1" customWidth="1"/>
    <col min="16143" max="16384" width="9.140625" style="14"/>
  </cols>
  <sheetData>
    <row r="1" spans="1:14" ht="18" x14ac:dyDescent="0.25">
      <c r="A1" s="203" t="s">
        <v>273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3" spans="1:14" x14ac:dyDescent="0.2">
      <c r="A3" s="63" t="s">
        <v>2</v>
      </c>
      <c r="B3" s="15" t="s">
        <v>27</v>
      </c>
      <c r="C3" s="15" t="s">
        <v>28</v>
      </c>
      <c r="D3" s="15" t="s">
        <v>29</v>
      </c>
      <c r="E3" s="15" t="s">
        <v>30</v>
      </c>
      <c r="F3" s="15" t="s">
        <v>31</v>
      </c>
      <c r="G3" s="15" t="s">
        <v>32</v>
      </c>
      <c r="H3" s="15" t="s">
        <v>33</v>
      </c>
      <c r="I3" s="15" t="s">
        <v>34</v>
      </c>
      <c r="J3" s="15" t="s">
        <v>35</v>
      </c>
      <c r="K3" s="15" t="s">
        <v>36</v>
      </c>
      <c r="L3" s="15" t="s">
        <v>37</v>
      </c>
      <c r="M3" s="15" t="s">
        <v>38</v>
      </c>
      <c r="N3" s="15" t="s">
        <v>249</v>
      </c>
    </row>
    <row r="4" spans="1:14" x14ac:dyDescent="0.2">
      <c r="A4" s="3"/>
    </row>
    <row r="5" spans="1:14" x14ac:dyDescent="0.2">
      <c r="A5" s="64" t="s">
        <v>10</v>
      </c>
      <c r="B5" s="163">
        <v>2107717.1800000002</v>
      </c>
      <c r="C5" s="163">
        <v>2150688.35</v>
      </c>
      <c r="D5" s="163">
        <v>2135646.39</v>
      </c>
      <c r="E5" s="163">
        <v>2082706.72</v>
      </c>
      <c r="F5" s="163">
        <v>1930162.68</v>
      </c>
      <c r="G5" s="163">
        <v>2100039.12</v>
      </c>
      <c r="H5" s="163">
        <v>1723345.67</v>
      </c>
      <c r="I5" s="163">
        <v>1884910.72</v>
      </c>
      <c r="J5" s="163">
        <v>1963856.59</v>
      </c>
      <c r="K5" s="163">
        <v>2133286.79</v>
      </c>
      <c r="L5" s="163">
        <v>2195082.71</v>
      </c>
      <c r="M5" s="70">
        <v>2314130.4300000002</v>
      </c>
      <c r="N5" s="1">
        <f>SUM(B5:M5)</f>
        <v>24721573.350000001</v>
      </c>
    </row>
    <row r="6" spans="1:14" x14ac:dyDescent="0.2">
      <c r="A6" s="64" t="s">
        <v>11</v>
      </c>
      <c r="B6" s="163">
        <v>443329.81</v>
      </c>
      <c r="C6" s="163">
        <v>533585.35</v>
      </c>
      <c r="D6" s="163">
        <v>519436.91</v>
      </c>
      <c r="E6" s="163">
        <v>525373.22</v>
      </c>
      <c r="F6" s="163">
        <v>484475.94</v>
      </c>
      <c r="G6" s="163">
        <v>559802.25</v>
      </c>
      <c r="H6" s="163">
        <v>447086.93</v>
      </c>
      <c r="I6" s="163">
        <v>680174.62</v>
      </c>
      <c r="J6" s="163">
        <v>558476.6</v>
      </c>
      <c r="K6" s="163">
        <v>501053.98</v>
      </c>
      <c r="L6" s="163">
        <v>523757.12</v>
      </c>
      <c r="M6" s="70">
        <v>507817.95</v>
      </c>
      <c r="N6" s="1">
        <f>SUM(B6:M6)</f>
        <v>6284370.6799999997</v>
      </c>
    </row>
    <row r="7" spans="1:14" ht="15" x14ac:dyDescent="0.25">
      <c r="A7" s="64" t="s">
        <v>12</v>
      </c>
      <c r="B7" s="192">
        <v>73366100.680000007</v>
      </c>
      <c r="C7" s="192">
        <v>74408336.959999993</v>
      </c>
      <c r="D7" s="192">
        <v>78553936.469999999</v>
      </c>
      <c r="E7" s="192">
        <v>77024811.920000002</v>
      </c>
      <c r="F7" s="192">
        <v>74987789.870000005</v>
      </c>
      <c r="G7" s="192">
        <v>85151774.790000007</v>
      </c>
      <c r="H7" s="192">
        <v>71156755.299999997</v>
      </c>
      <c r="I7" s="192">
        <v>80505388.760000005</v>
      </c>
      <c r="J7" s="192">
        <v>80152973.260000005</v>
      </c>
      <c r="K7" s="192">
        <v>74355528.019999996</v>
      </c>
      <c r="L7" s="192">
        <v>81255099.900000006</v>
      </c>
      <c r="M7" s="193">
        <v>76271826.120000005</v>
      </c>
      <c r="N7" s="1">
        <f t="shared" ref="N7:N21" si="0">SUM(B7:M7)</f>
        <v>927190322.04999995</v>
      </c>
    </row>
    <row r="8" spans="1:14" x14ac:dyDescent="0.2">
      <c r="A8" s="64" t="s">
        <v>13</v>
      </c>
      <c r="B8" s="163">
        <v>1429154.24</v>
      </c>
      <c r="C8" s="163">
        <v>1402230.23</v>
      </c>
      <c r="D8" s="163">
        <v>1421166.06</v>
      </c>
      <c r="E8" s="163">
        <v>1242304.17</v>
      </c>
      <c r="F8" s="163">
        <v>1151087.1499999999</v>
      </c>
      <c r="G8" s="163">
        <v>1343702.93</v>
      </c>
      <c r="H8" s="163">
        <v>1087170.92</v>
      </c>
      <c r="I8" s="163">
        <v>1309006.28</v>
      </c>
      <c r="J8" s="163">
        <v>1176656.58</v>
      </c>
      <c r="K8" s="163">
        <v>1079055.7</v>
      </c>
      <c r="L8" s="163">
        <v>1200153.3799999999</v>
      </c>
      <c r="M8" s="70">
        <v>1372438.62</v>
      </c>
      <c r="N8" s="1">
        <f t="shared" si="0"/>
        <v>15214126.259999998</v>
      </c>
    </row>
    <row r="9" spans="1:14" x14ac:dyDescent="0.2">
      <c r="A9" s="64" t="s">
        <v>14</v>
      </c>
      <c r="B9" s="163">
        <v>2329535.92</v>
      </c>
      <c r="C9" s="163">
        <v>2491168.1800000002</v>
      </c>
      <c r="D9" s="163">
        <v>2415290.77</v>
      </c>
      <c r="E9" s="163">
        <v>2271709.48</v>
      </c>
      <c r="F9" s="163">
        <v>2325453.7799999998</v>
      </c>
      <c r="G9" s="163">
        <v>2285188.3199999998</v>
      </c>
      <c r="H9" s="163">
        <v>2144770.17</v>
      </c>
      <c r="I9" s="163">
        <v>2611486.7799999998</v>
      </c>
      <c r="J9" s="163">
        <v>2388460.66</v>
      </c>
      <c r="K9" s="163">
        <v>2061970.71</v>
      </c>
      <c r="L9" s="163">
        <v>2425652.7200000002</v>
      </c>
      <c r="M9" s="70">
        <v>2215353.9700000002</v>
      </c>
      <c r="N9" s="1">
        <f t="shared" si="0"/>
        <v>27966041.459999997</v>
      </c>
    </row>
    <row r="10" spans="1:14" x14ac:dyDescent="0.2">
      <c r="A10" s="64" t="s">
        <v>15</v>
      </c>
      <c r="B10" s="163">
        <v>34466.92</v>
      </c>
      <c r="C10" s="163">
        <v>38270.6</v>
      </c>
      <c r="D10" s="163">
        <v>27492.28</v>
      </c>
      <c r="E10" s="163">
        <v>50868.959999999999</v>
      </c>
      <c r="F10" s="163">
        <v>33467</v>
      </c>
      <c r="G10" s="163">
        <v>29124.48</v>
      </c>
      <c r="H10" s="163">
        <v>48855.92</v>
      </c>
      <c r="I10" s="163">
        <v>39279.629999999997</v>
      </c>
      <c r="J10" s="163">
        <v>31436.12</v>
      </c>
      <c r="K10" s="163">
        <v>34257.83</v>
      </c>
      <c r="L10" s="163">
        <v>32138.78</v>
      </c>
      <c r="M10" s="70">
        <v>73738.759999999995</v>
      </c>
      <c r="N10" s="1">
        <f t="shared" si="0"/>
        <v>473397.28</v>
      </c>
    </row>
    <row r="11" spans="1:14" x14ac:dyDescent="0.2">
      <c r="A11" s="64" t="s">
        <v>16</v>
      </c>
      <c r="B11" s="163">
        <v>482374.06</v>
      </c>
      <c r="C11" s="163">
        <v>469930.58</v>
      </c>
      <c r="D11" s="163">
        <v>451699.89</v>
      </c>
      <c r="E11" s="163">
        <v>476791.61</v>
      </c>
      <c r="F11" s="163">
        <v>454451.49</v>
      </c>
      <c r="G11" s="163">
        <v>753362.75</v>
      </c>
      <c r="H11" s="163">
        <v>498507.96</v>
      </c>
      <c r="I11" s="163">
        <v>601426.91</v>
      </c>
      <c r="J11" s="163">
        <v>591913.53</v>
      </c>
      <c r="K11" s="163">
        <v>655178.31000000006</v>
      </c>
      <c r="L11" s="163">
        <v>544439.99</v>
      </c>
      <c r="M11" s="70">
        <v>355850.69</v>
      </c>
      <c r="N11" s="1">
        <f t="shared" si="0"/>
        <v>6335927.7700000005</v>
      </c>
    </row>
    <row r="12" spans="1:14" x14ac:dyDescent="0.2">
      <c r="A12" s="64" t="s">
        <v>17</v>
      </c>
      <c r="B12" s="163">
        <v>762668.97</v>
      </c>
      <c r="C12" s="163">
        <v>896717.02</v>
      </c>
      <c r="D12" s="163">
        <v>926484.24</v>
      </c>
      <c r="E12" s="163">
        <v>879761.02</v>
      </c>
      <c r="F12" s="163">
        <v>775173.57</v>
      </c>
      <c r="G12" s="163">
        <v>823189.61</v>
      </c>
      <c r="H12" s="163">
        <v>855356.42</v>
      </c>
      <c r="I12" s="163">
        <v>999007.3</v>
      </c>
      <c r="J12" s="163">
        <v>864114.63</v>
      </c>
      <c r="K12" s="163">
        <v>915341.5</v>
      </c>
      <c r="L12" s="163">
        <v>992581.34</v>
      </c>
      <c r="M12" s="70">
        <v>1068622.3899999999</v>
      </c>
      <c r="N12" s="1">
        <f t="shared" si="0"/>
        <v>10759018.010000002</v>
      </c>
    </row>
    <row r="13" spans="1:14" x14ac:dyDescent="0.2">
      <c r="A13" s="64" t="s">
        <v>18</v>
      </c>
      <c r="B13" s="163">
        <v>407718.95</v>
      </c>
      <c r="C13" s="163">
        <v>381906.69</v>
      </c>
      <c r="D13" s="163">
        <v>352835.52</v>
      </c>
      <c r="E13" s="163">
        <v>420987.26</v>
      </c>
      <c r="F13" s="163">
        <v>378765.69</v>
      </c>
      <c r="G13" s="163">
        <v>308376.13</v>
      </c>
      <c r="H13" s="163">
        <v>305708.55</v>
      </c>
      <c r="I13" s="163">
        <v>405785.07</v>
      </c>
      <c r="J13" s="163">
        <v>379777.05</v>
      </c>
      <c r="K13" s="163">
        <v>306884.02</v>
      </c>
      <c r="L13" s="163">
        <v>378605.1</v>
      </c>
      <c r="M13" s="70">
        <v>532603.9</v>
      </c>
      <c r="N13" s="1">
        <f t="shared" si="0"/>
        <v>4559953.93</v>
      </c>
    </row>
    <row r="14" spans="1:14" x14ac:dyDescent="0.2">
      <c r="A14" s="64" t="s">
        <v>19</v>
      </c>
      <c r="B14" s="163">
        <v>43681.61</v>
      </c>
      <c r="C14" s="163">
        <v>46898.34</v>
      </c>
      <c r="D14" s="163">
        <v>51066.68</v>
      </c>
      <c r="E14" s="163">
        <v>40649.72</v>
      </c>
      <c r="F14" s="163">
        <v>40558.43</v>
      </c>
      <c r="G14" s="163">
        <v>41132.06</v>
      </c>
      <c r="H14" s="163">
        <v>42448.29</v>
      </c>
      <c r="I14" s="163">
        <v>69130.86</v>
      </c>
      <c r="J14" s="163">
        <v>61615.33</v>
      </c>
      <c r="K14" s="163">
        <v>34518.15</v>
      </c>
      <c r="L14" s="163">
        <v>45592.47</v>
      </c>
      <c r="M14" s="70">
        <v>43229.97</v>
      </c>
      <c r="N14" s="1">
        <f t="shared" si="0"/>
        <v>560521.90999999992</v>
      </c>
    </row>
    <row r="15" spans="1:14" x14ac:dyDescent="0.2">
      <c r="A15" s="64" t="s">
        <v>20</v>
      </c>
      <c r="B15" s="163">
        <v>925825.41</v>
      </c>
      <c r="C15" s="163">
        <v>967370.76</v>
      </c>
      <c r="D15" s="163">
        <v>917865.01</v>
      </c>
      <c r="E15" s="163">
        <v>879478.66</v>
      </c>
      <c r="F15" s="163">
        <v>902072.54</v>
      </c>
      <c r="G15" s="163">
        <v>1113837.3600000001</v>
      </c>
      <c r="H15" s="163">
        <v>865255.94</v>
      </c>
      <c r="I15" s="163">
        <v>1074136.05</v>
      </c>
      <c r="J15" s="163">
        <v>1062894.83</v>
      </c>
      <c r="K15" s="163">
        <v>1087797.53</v>
      </c>
      <c r="L15" s="163">
        <v>1049597.8400000001</v>
      </c>
      <c r="M15" s="70">
        <v>1054625.27</v>
      </c>
      <c r="N15" s="1">
        <f t="shared" si="0"/>
        <v>11900757.199999997</v>
      </c>
    </row>
    <row r="16" spans="1:14" x14ac:dyDescent="0.2">
      <c r="A16" s="64" t="s">
        <v>21</v>
      </c>
      <c r="B16" s="163">
        <v>72227.360000000001</v>
      </c>
      <c r="C16" s="163">
        <v>63392.160000000003</v>
      </c>
      <c r="D16" s="163">
        <v>75512.81</v>
      </c>
      <c r="E16" s="163">
        <v>81287.23</v>
      </c>
      <c r="F16" s="163">
        <v>66685.37</v>
      </c>
      <c r="G16" s="163">
        <v>63317.61</v>
      </c>
      <c r="H16" s="163">
        <v>66630.509999999995</v>
      </c>
      <c r="I16" s="163">
        <v>76538.05</v>
      </c>
      <c r="J16" s="163">
        <v>63515.08</v>
      </c>
      <c r="K16" s="163">
        <v>93856.23</v>
      </c>
      <c r="L16" s="163">
        <v>75026.8</v>
      </c>
      <c r="M16" s="70">
        <v>59625.63</v>
      </c>
      <c r="N16" s="1">
        <f t="shared" si="0"/>
        <v>857614.84</v>
      </c>
    </row>
    <row r="17" spans="1:14" x14ac:dyDescent="0.2">
      <c r="A17" s="64" t="s">
        <v>22</v>
      </c>
      <c r="B17" s="163">
        <v>1058750.6000000001</v>
      </c>
      <c r="C17" s="163">
        <v>1119273.79</v>
      </c>
      <c r="D17" s="163">
        <v>1145025.3</v>
      </c>
      <c r="E17" s="163">
        <v>1115395.45</v>
      </c>
      <c r="F17" s="163">
        <v>1097053.31</v>
      </c>
      <c r="G17" s="163">
        <v>1158861.71</v>
      </c>
      <c r="H17" s="163">
        <v>996806.93</v>
      </c>
      <c r="I17" s="163">
        <v>1331731.6000000001</v>
      </c>
      <c r="J17" s="163">
        <v>1219088.6000000001</v>
      </c>
      <c r="K17" s="163">
        <v>1156924.49</v>
      </c>
      <c r="L17" s="163">
        <v>1303320.52</v>
      </c>
      <c r="M17" s="70">
        <v>1297783.6100000001</v>
      </c>
      <c r="N17" s="1">
        <f t="shared" si="0"/>
        <v>14000015.91</v>
      </c>
    </row>
    <row r="18" spans="1:14" x14ac:dyDescent="0.2">
      <c r="A18" s="64" t="s">
        <v>23</v>
      </c>
      <c r="B18" s="163">
        <v>219019.51999999999</v>
      </c>
      <c r="C18" s="163">
        <v>266757.14</v>
      </c>
      <c r="D18" s="163">
        <v>185378.03</v>
      </c>
      <c r="E18" s="163">
        <v>186090.77</v>
      </c>
      <c r="F18" s="163">
        <v>267693.81</v>
      </c>
      <c r="G18" s="163">
        <v>213917.54</v>
      </c>
      <c r="H18" s="163">
        <v>244756.93</v>
      </c>
      <c r="I18" s="163">
        <v>323093.01</v>
      </c>
      <c r="J18" s="163">
        <v>196981.14</v>
      </c>
      <c r="K18" s="163">
        <v>210238.34</v>
      </c>
      <c r="L18" s="163">
        <v>326729.99</v>
      </c>
      <c r="M18" s="70">
        <v>162725.32</v>
      </c>
      <c r="N18" s="1">
        <f t="shared" si="0"/>
        <v>2803381.5399999996</v>
      </c>
    </row>
    <row r="19" spans="1:14" x14ac:dyDescent="0.2">
      <c r="A19" s="64" t="s">
        <v>24</v>
      </c>
      <c r="B19" s="163">
        <v>383583.16</v>
      </c>
      <c r="C19" s="157">
        <v>438541.6</v>
      </c>
      <c r="D19" s="163">
        <v>462775.13</v>
      </c>
      <c r="E19" s="163">
        <v>469753.09</v>
      </c>
      <c r="F19" s="163">
        <v>428653.19</v>
      </c>
      <c r="G19" s="163">
        <v>688286.85</v>
      </c>
      <c r="H19" s="163">
        <v>346645.43</v>
      </c>
      <c r="I19" s="163">
        <v>585345.03</v>
      </c>
      <c r="J19" s="163">
        <v>98068.09</v>
      </c>
      <c r="K19" s="163">
        <v>358972.73</v>
      </c>
      <c r="L19" s="163">
        <v>394490.78</v>
      </c>
      <c r="M19" s="70">
        <v>521642.16</v>
      </c>
      <c r="N19" s="1">
        <f t="shared" si="0"/>
        <v>5176757.2400000012</v>
      </c>
    </row>
    <row r="20" spans="1:14" ht="15" x14ac:dyDescent="0.25">
      <c r="A20" s="64" t="s">
        <v>25</v>
      </c>
      <c r="B20" s="192">
        <v>14855744.470000001</v>
      </c>
      <c r="C20" s="192">
        <v>15461331.65</v>
      </c>
      <c r="D20" s="192">
        <v>15454957.23</v>
      </c>
      <c r="E20" s="192">
        <v>14775483.689999999</v>
      </c>
      <c r="F20" s="192">
        <v>13868291.130000001</v>
      </c>
      <c r="G20" s="192">
        <v>16010727.810000001</v>
      </c>
      <c r="H20" s="192">
        <v>12405090.85</v>
      </c>
      <c r="I20" s="192">
        <v>14016132.15</v>
      </c>
      <c r="J20" s="192">
        <v>12388658.279999999</v>
      </c>
      <c r="K20" s="192">
        <v>13739033.15</v>
      </c>
      <c r="L20" s="192">
        <v>14707599.210000001</v>
      </c>
      <c r="M20" s="193">
        <v>15020716.039999999</v>
      </c>
      <c r="N20" s="1">
        <f t="shared" si="0"/>
        <v>172703765.66</v>
      </c>
    </row>
    <row r="21" spans="1:14" ht="13.5" thickBot="1" x14ac:dyDescent="0.25">
      <c r="A21" s="64" t="s">
        <v>26</v>
      </c>
      <c r="B21" s="162">
        <v>370493.04</v>
      </c>
      <c r="C21" s="162">
        <v>374131.13</v>
      </c>
      <c r="D21" s="162">
        <v>474654.06</v>
      </c>
      <c r="E21" s="162">
        <v>417142.13</v>
      </c>
      <c r="F21" s="162">
        <v>394725</v>
      </c>
      <c r="G21" s="162">
        <v>494018.43</v>
      </c>
      <c r="H21" s="162">
        <v>343768.7</v>
      </c>
      <c r="I21" s="162">
        <v>635882.34</v>
      </c>
      <c r="J21" s="162">
        <v>385725.23</v>
      </c>
      <c r="K21" s="162">
        <v>465992.63</v>
      </c>
      <c r="L21" s="162">
        <v>478386.2</v>
      </c>
      <c r="M21" s="162">
        <v>420244.78</v>
      </c>
      <c r="N21" s="65">
        <f t="shared" si="0"/>
        <v>5255163.6700000009</v>
      </c>
    </row>
    <row r="22" spans="1:1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4" t="s">
        <v>9</v>
      </c>
      <c r="B23" s="1">
        <f>SUM(B5:B21)</f>
        <v>99292391.899999991</v>
      </c>
      <c r="C23" s="163">
        <f t="shared" ref="C23:M23" si="1">SUM(C5:C21)</f>
        <v>101510530.53</v>
      </c>
      <c r="D23" s="163">
        <f t="shared" si="1"/>
        <v>105571222.78</v>
      </c>
      <c r="E23" s="163">
        <f t="shared" si="1"/>
        <v>102940595.09999999</v>
      </c>
      <c r="F23" s="163">
        <f t="shared" si="1"/>
        <v>99586559.950000018</v>
      </c>
      <c r="G23" s="163">
        <f t="shared" si="1"/>
        <v>113138659.75000001</v>
      </c>
      <c r="H23" s="163">
        <f t="shared" si="1"/>
        <v>93578961.420000017</v>
      </c>
      <c r="I23" s="163">
        <f>SUM(I5:I21)</f>
        <v>107148455.16</v>
      </c>
      <c r="J23" s="163">
        <f t="shared" si="1"/>
        <v>103584211.59999999</v>
      </c>
      <c r="K23" s="163">
        <f t="shared" si="1"/>
        <v>99189890.109999999</v>
      </c>
      <c r="L23" s="163">
        <f t="shared" si="1"/>
        <v>107928254.84999998</v>
      </c>
      <c r="M23" s="163">
        <f t="shared" si="1"/>
        <v>103292975.60999998</v>
      </c>
      <c r="N23" s="1">
        <f>SUM(N5:N21)</f>
        <v>1236762708.76</v>
      </c>
    </row>
    <row r="24" spans="1:14" x14ac:dyDescent="0.2">
      <c r="A24" s="14" t="s">
        <v>250</v>
      </c>
      <c r="B24" s="163">
        <v>19906629.34</v>
      </c>
      <c r="C24" s="163">
        <v>19790431.210000001</v>
      </c>
      <c r="D24" s="163">
        <v>18161797.109999999</v>
      </c>
      <c r="E24" s="163">
        <v>23293765.84</v>
      </c>
      <c r="F24" s="163">
        <v>21839150.899999999</v>
      </c>
      <c r="G24" s="163">
        <v>26719164.260000002</v>
      </c>
      <c r="H24" s="163">
        <v>19565048.510000002</v>
      </c>
      <c r="I24" s="163">
        <v>19367872.920000002</v>
      </c>
      <c r="J24" s="163">
        <v>24197020.73</v>
      </c>
      <c r="K24" s="163">
        <v>20069547.98</v>
      </c>
      <c r="L24" s="163">
        <v>20822973.59</v>
      </c>
      <c r="M24" s="163">
        <v>22997272.879999999</v>
      </c>
      <c r="N24" s="1">
        <f>SUM(B24:M24)</f>
        <v>256730675.27000001</v>
      </c>
    </row>
    <row r="25" spans="1:14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31" t="s">
        <v>260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35" spans="8:9" x14ac:dyDescent="0.2">
      <c r="H35" s="32"/>
      <c r="I35" s="32"/>
    </row>
    <row r="36" spans="8:9" x14ac:dyDescent="0.2">
      <c r="H36" s="32"/>
      <c r="I36" s="32"/>
    </row>
    <row r="37" spans="8:9" x14ac:dyDescent="0.2">
      <c r="H37" s="32"/>
      <c r="I37" s="32"/>
    </row>
    <row r="38" spans="8:9" x14ac:dyDescent="0.2">
      <c r="H38" s="32"/>
      <c r="I38" s="32"/>
    </row>
    <row r="39" spans="8:9" x14ac:dyDescent="0.2">
      <c r="H39" s="32"/>
      <c r="I39" s="32"/>
    </row>
    <row r="40" spans="8:9" x14ac:dyDescent="0.2">
      <c r="H40" s="32"/>
      <c r="I40" s="32"/>
    </row>
    <row r="41" spans="8:9" x14ac:dyDescent="0.2">
      <c r="H41" s="32"/>
      <c r="I41" s="32"/>
    </row>
    <row r="42" spans="8:9" x14ac:dyDescent="0.2">
      <c r="H42" s="32"/>
      <c r="I42" s="32"/>
    </row>
    <row r="43" spans="8:9" x14ac:dyDescent="0.2">
      <c r="H43" s="32"/>
      <c r="I43" s="32"/>
    </row>
    <row r="44" spans="8:9" x14ac:dyDescent="0.2">
      <c r="H44" s="32"/>
      <c r="I44" s="32"/>
    </row>
    <row r="45" spans="8:9" x14ac:dyDescent="0.2">
      <c r="H45" s="32"/>
      <c r="I45" s="32"/>
    </row>
    <row r="46" spans="8:9" x14ac:dyDescent="0.2">
      <c r="H46" s="32"/>
      <c r="I46" s="32"/>
    </row>
    <row r="47" spans="8:9" x14ac:dyDescent="0.2">
      <c r="H47" s="32"/>
      <c r="I47" s="32"/>
    </row>
    <row r="48" spans="8:9" x14ac:dyDescent="0.2">
      <c r="H48" s="32"/>
      <c r="I48" s="32"/>
    </row>
    <row r="49" spans="8:9" x14ac:dyDescent="0.2">
      <c r="H49" s="32"/>
      <c r="I49" s="32"/>
    </row>
    <row r="50" spans="8:9" x14ac:dyDescent="0.2">
      <c r="H50" s="32"/>
      <c r="I50" s="32"/>
    </row>
    <row r="51" spans="8:9" x14ac:dyDescent="0.2">
      <c r="H51" s="32"/>
      <c r="I51" s="32"/>
    </row>
    <row r="52" spans="8:9" x14ac:dyDescent="0.2">
      <c r="H52" s="32"/>
      <c r="I52" s="32"/>
    </row>
  </sheetData>
  <mergeCells count="1">
    <mergeCell ref="A1:N1"/>
  </mergeCells>
  <printOptions horizontalCentered="1"/>
  <pageMargins left="0" right="0" top="0.5" bottom="0.5" header="0.5" footer="0.5"/>
  <pageSetup paperSize="5" scale="84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3"/>
  <sheetViews>
    <sheetView workbookViewId="0">
      <selection activeCell="P2" sqref="P2"/>
    </sheetView>
  </sheetViews>
  <sheetFormatPr defaultRowHeight="12.75" x14ac:dyDescent="0.2"/>
  <cols>
    <col min="1" max="1" width="13.42578125" style="14" customWidth="1"/>
    <col min="2" max="6" width="13.85546875" style="14" bestFit="1" customWidth="1"/>
    <col min="7" max="7" width="14" style="14" bestFit="1" customWidth="1"/>
    <col min="8" max="9" width="13.85546875" style="14" bestFit="1" customWidth="1"/>
    <col min="10" max="13" width="14" style="14" bestFit="1" customWidth="1"/>
    <col min="14" max="14" width="15.42578125" style="14" customWidth="1"/>
    <col min="15" max="256" width="9.140625" style="14"/>
    <col min="257" max="257" width="13.42578125" style="14" customWidth="1"/>
    <col min="258" max="262" width="13.85546875" style="14" bestFit="1" customWidth="1"/>
    <col min="263" max="263" width="14" style="14" bestFit="1" customWidth="1"/>
    <col min="264" max="265" width="13.85546875" style="14" bestFit="1" customWidth="1"/>
    <col min="266" max="269" width="14" style="14" bestFit="1" customWidth="1"/>
    <col min="270" max="270" width="13.5703125" style="14" customWidth="1"/>
    <col min="271" max="512" width="9.140625" style="14"/>
    <col min="513" max="513" width="13.42578125" style="14" customWidth="1"/>
    <col min="514" max="518" width="13.85546875" style="14" bestFit="1" customWidth="1"/>
    <col min="519" max="519" width="14" style="14" bestFit="1" customWidth="1"/>
    <col min="520" max="521" width="13.85546875" style="14" bestFit="1" customWidth="1"/>
    <col min="522" max="525" width="14" style="14" bestFit="1" customWidth="1"/>
    <col min="526" max="526" width="13.5703125" style="14" customWidth="1"/>
    <col min="527" max="768" width="9.140625" style="14"/>
    <col min="769" max="769" width="13.42578125" style="14" customWidth="1"/>
    <col min="770" max="774" width="13.85546875" style="14" bestFit="1" customWidth="1"/>
    <col min="775" max="775" width="14" style="14" bestFit="1" customWidth="1"/>
    <col min="776" max="777" width="13.85546875" style="14" bestFit="1" customWidth="1"/>
    <col min="778" max="781" width="14" style="14" bestFit="1" customWidth="1"/>
    <col min="782" max="782" width="13.5703125" style="14" customWidth="1"/>
    <col min="783" max="1024" width="9.140625" style="14"/>
    <col min="1025" max="1025" width="13.42578125" style="14" customWidth="1"/>
    <col min="1026" max="1030" width="13.85546875" style="14" bestFit="1" customWidth="1"/>
    <col min="1031" max="1031" width="14" style="14" bestFit="1" customWidth="1"/>
    <col min="1032" max="1033" width="13.85546875" style="14" bestFit="1" customWidth="1"/>
    <col min="1034" max="1037" width="14" style="14" bestFit="1" customWidth="1"/>
    <col min="1038" max="1038" width="13.5703125" style="14" customWidth="1"/>
    <col min="1039" max="1280" width="9.140625" style="14"/>
    <col min="1281" max="1281" width="13.42578125" style="14" customWidth="1"/>
    <col min="1282" max="1286" width="13.85546875" style="14" bestFit="1" customWidth="1"/>
    <col min="1287" max="1287" width="14" style="14" bestFit="1" customWidth="1"/>
    <col min="1288" max="1289" width="13.85546875" style="14" bestFit="1" customWidth="1"/>
    <col min="1290" max="1293" width="14" style="14" bestFit="1" customWidth="1"/>
    <col min="1294" max="1294" width="13.5703125" style="14" customWidth="1"/>
    <col min="1295" max="1536" width="9.140625" style="14"/>
    <col min="1537" max="1537" width="13.42578125" style="14" customWidth="1"/>
    <col min="1538" max="1542" width="13.85546875" style="14" bestFit="1" customWidth="1"/>
    <col min="1543" max="1543" width="14" style="14" bestFit="1" customWidth="1"/>
    <col min="1544" max="1545" width="13.85546875" style="14" bestFit="1" customWidth="1"/>
    <col min="1546" max="1549" width="14" style="14" bestFit="1" customWidth="1"/>
    <col min="1550" max="1550" width="13.5703125" style="14" customWidth="1"/>
    <col min="1551" max="1792" width="9.140625" style="14"/>
    <col min="1793" max="1793" width="13.42578125" style="14" customWidth="1"/>
    <col min="1794" max="1798" width="13.85546875" style="14" bestFit="1" customWidth="1"/>
    <col min="1799" max="1799" width="14" style="14" bestFit="1" customWidth="1"/>
    <col min="1800" max="1801" width="13.85546875" style="14" bestFit="1" customWidth="1"/>
    <col min="1802" max="1805" width="14" style="14" bestFit="1" customWidth="1"/>
    <col min="1806" max="1806" width="13.5703125" style="14" customWidth="1"/>
    <col min="1807" max="2048" width="9.140625" style="14"/>
    <col min="2049" max="2049" width="13.42578125" style="14" customWidth="1"/>
    <col min="2050" max="2054" width="13.85546875" style="14" bestFit="1" customWidth="1"/>
    <col min="2055" max="2055" width="14" style="14" bestFit="1" customWidth="1"/>
    <col min="2056" max="2057" width="13.85546875" style="14" bestFit="1" customWidth="1"/>
    <col min="2058" max="2061" width="14" style="14" bestFit="1" customWidth="1"/>
    <col min="2062" max="2062" width="13.5703125" style="14" customWidth="1"/>
    <col min="2063" max="2304" width="9.140625" style="14"/>
    <col min="2305" max="2305" width="13.42578125" style="14" customWidth="1"/>
    <col min="2306" max="2310" width="13.85546875" style="14" bestFit="1" customWidth="1"/>
    <col min="2311" max="2311" width="14" style="14" bestFit="1" customWidth="1"/>
    <col min="2312" max="2313" width="13.85546875" style="14" bestFit="1" customWidth="1"/>
    <col min="2314" max="2317" width="14" style="14" bestFit="1" customWidth="1"/>
    <col min="2318" max="2318" width="13.5703125" style="14" customWidth="1"/>
    <col min="2319" max="2560" width="9.140625" style="14"/>
    <col min="2561" max="2561" width="13.42578125" style="14" customWidth="1"/>
    <col min="2562" max="2566" width="13.85546875" style="14" bestFit="1" customWidth="1"/>
    <col min="2567" max="2567" width="14" style="14" bestFit="1" customWidth="1"/>
    <col min="2568" max="2569" width="13.85546875" style="14" bestFit="1" customWidth="1"/>
    <col min="2570" max="2573" width="14" style="14" bestFit="1" customWidth="1"/>
    <col min="2574" max="2574" width="13.5703125" style="14" customWidth="1"/>
    <col min="2575" max="2816" width="9.140625" style="14"/>
    <col min="2817" max="2817" width="13.42578125" style="14" customWidth="1"/>
    <col min="2818" max="2822" width="13.85546875" style="14" bestFit="1" customWidth="1"/>
    <col min="2823" max="2823" width="14" style="14" bestFit="1" customWidth="1"/>
    <col min="2824" max="2825" width="13.85546875" style="14" bestFit="1" customWidth="1"/>
    <col min="2826" max="2829" width="14" style="14" bestFit="1" customWidth="1"/>
    <col min="2830" max="2830" width="13.5703125" style="14" customWidth="1"/>
    <col min="2831" max="3072" width="9.140625" style="14"/>
    <col min="3073" max="3073" width="13.42578125" style="14" customWidth="1"/>
    <col min="3074" max="3078" width="13.85546875" style="14" bestFit="1" customWidth="1"/>
    <col min="3079" max="3079" width="14" style="14" bestFit="1" customWidth="1"/>
    <col min="3080" max="3081" width="13.85546875" style="14" bestFit="1" customWidth="1"/>
    <col min="3082" max="3085" width="14" style="14" bestFit="1" customWidth="1"/>
    <col min="3086" max="3086" width="13.5703125" style="14" customWidth="1"/>
    <col min="3087" max="3328" width="9.140625" style="14"/>
    <col min="3329" max="3329" width="13.42578125" style="14" customWidth="1"/>
    <col min="3330" max="3334" width="13.85546875" style="14" bestFit="1" customWidth="1"/>
    <col min="3335" max="3335" width="14" style="14" bestFit="1" customWidth="1"/>
    <col min="3336" max="3337" width="13.85546875" style="14" bestFit="1" customWidth="1"/>
    <col min="3338" max="3341" width="14" style="14" bestFit="1" customWidth="1"/>
    <col min="3342" max="3342" width="13.5703125" style="14" customWidth="1"/>
    <col min="3343" max="3584" width="9.140625" style="14"/>
    <col min="3585" max="3585" width="13.42578125" style="14" customWidth="1"/>
    <col min="3586" max="3590" width="13.85546875" style="14" bestFit="1" customWidth="1"/>
    <col min="3591" max="3591" width="14" style="14" bestFit="1" customWidth="1"/>
    <col min="3592" max="3593" width="13.85546875" style="14" bestFit="1" customWidth="1"/>
    <col min="3594" max="3597" width="14" style="14" bestFit="1" customWidth="1"/>
    <col min="3598" max="3598" width="13.5703125" style="14" customWidth="1"/>
    <col min="3599" max="3840" width="9.140625" style="14"/>
    <col min="3841" max="3841" width="13.42578125" style="14" customWidth="1"/>
    <col min="3842" max="3846" width="13.85546875" style="14" bestFit="1" customWidth="1"/>
    <col min="3847" max="3847" width="14" style="14" bestFit="1" customWidth="1"/>
    <col min="3848" max="3849" width="13.85546875" style="14" bestFit="1" customWidth="1"/>
    <col min="3850" max="3853" width="14" style="14" bestFit="1" customWidth="1"/>
    <col min="3854" max="3854" width="13.5703125" style="14" customWidth="1"/>
    <col min="3855" max="4096" width="9.140625" style="14"/>
    <col min="4097" max="4097" width="13.42578125" style="14" customWidth="1"/>
    <col min="4098" max="4102" width="13.85546875" style="14" bestFit="1" customWidth="1"/>
    <col min="4103" max="4103" width="14" style="14" bestFit="1" customWidth="1"/>
    <col min="4104" max="4105" width="13.85546875" style="14" bestFit="1" customWidth="1"/>
    <col min="4106" max="4109" width="14" style="14" bestFit="1" customWidth="1"/>
    <col min="4110" max="4110" width="13.5703125" style="14" customWidth="1"/>
    <col min="4111" max="4352" width="9.140625" style="14"/>
    <col min="4353" max="4353" width="13.42578125" style="14" customWidth="1"/>
    <col min="4354" max="4358" width="13.85546875" style="14" bestFit="1" customWidth="1"/>
    <col min="4359" max="4359" width="14" style="14" bestFit="1" customWidth="1"/>
    <col min="4360" max="4361" width="13.85546875" style="14" bestFit="1" customWidth="1"/>
    <col min="4362" max="4365" width="14" style="14" bestFit="1" customWidth="1"/>
    <col min="4366" max="4366" width="13.5703125" style="14" customWidth="1"/>
    <col min="4367" max="4608" width="9.140625" style="14"/>
    <col min="4609" max="4609" width="13.42578125" style="14" customWidth="1"/>
    <col min="4610" max="4614" width="13.85546875" style="14" bestFit="1" customWidth="1"/>
    <col min="4615" max="4615" width="14" style="14" bestFit="1" customWidth="1"/>
    <col min="4616" max="4617" width="13.85546875" style="14" bestFit="1" customWidth="1"/>
    <col min="4618" max="4621" width="14" style="14" bestFit="1" customWidth="1"/>
    <col min="4622" max="4622" width="13.5703125" style="14" customWidth="1"/>
    <col min="4623" max="4864" width="9.140625" style="14"/>
    <col min="4865" max="4865" width="13.42578125" style="14" customWidth="1"/>
    <col min="4866" max="4870" width="13.85546875" style="14" bestFit="1" customWidth="1"/>
    <col min="4871" max="4871" width="14" style="14" bestFit="1" customWidth="1"/>
    <col min="4872" max="4873" width="13.85546875" style="14" bestFit="1" customWidth="1"/>
    <col min="4874" max="4877" width="14" style="14" bestFit="1" customWidth="1"/>
    <col min="4878" max="4878" width="13.5703125" style="14" customWidth="1"/>
    <col min="4879" max="5120" width="9.140625" style="14"/>
    <col min="5121" max="5121" width="13.42578125" style="14" customWidth="1"/>
    <col min="5122" max="5126" width="13.85546875" style="14" bestFit="1" customWidth="1"/>
    <col min="5127" max="5127" width="14" style="14" bestFit="1" customWidth="1"/>
    <col min="5128" max="5129" width="13.85546875" style="14" bestFit="1" customWidth="1"/>
    <col min="5130" max="5133" width="14" style="14" bestFit="1" customWidth="1"/>
    <col min="5134" max="5134" width="13.5703125" style="14" customWidth="1"/>
    <col min="5135" max="5376" width="9.140625" style="14"/>
    <col min="5377" max="5377" width="13.42578125" style="14" customWidth="1"/>
    <col min="5378" max="5382" width="13.85546875" style="14" bestFit="1" customWidth="1"/>
    <col min="5383" max="5383" width="14" style="14" bestFit="1" customWidth="1"/>
    <col min="5384" max="5385" width="13.85546875" style="14" bestFit="1" customWidth="1"/>
    <col min="5386" max="5389" width="14" style="14" bestFit="1" customWidth="1"/>
    <col min="5390" max="5390" width="13.5703125" style="14" customWidth="1"/>
    <col min="5391" max="5632" width="9.140625" style="14"/>
    <col min="5633" max="5633" width="13.42578125" style="14" customWidth="1"/>
    <col min="5634" max="5638" width="13.85546875" style="14" bestFit="1" customWidth="1"/>
    <col min="5639" max="5639" width="14" style="14" bestFit="1" customWidth="1"/>
    <col min="5640" max="5641" width="13.85546875" style="14" bestFit="1" customWidth="1"/>
    <col min="5642" max="5645" width="14" style="14" bestFit="1" customWidth="1"/>
    <col min="5646" max="5646" width="13.5703125" style="14" customWidth="1"/>
    <col min="5647" max="5888" width="9.140625" style="14"/>
    <col min="5889" max="5889" width="13.42578125" style="14" customWidth="1"/>
    <col min="5890" max="5894" width="13.85546875" style="14" bestFit="1" customWidth="1"/>
    <col min="5895" max="5895" width="14" style="14" bestFit="1" customWidth="1"/>
    <col min="5896" max="5897" width="13.85546875" style="14" bestFit="1" customWidth="1"/>
    <col min="5898" max="5901" width="14" style="14" bestFit="1" customWidth="1"/>
    <col min="5902" max="5902" width="13.5703125" style="14" customWidth="1"/>
    <col min="5903" max="6144" width="9.140625" style="14"/>
    <col min="6145" max="6145" width="13.42578125" style="14" customWidth="1"/>
    <col min="6146" max="6150" width="13.85546875" style="14" bestFit="1" customWidth="1"/>
    <col min="6151" max="6151" width="14" style="14" bestFit="1" customWidth="1"/>
    <col min="6152" max="6153" width="13.85546875" style="14" bestFit="1" customWidth="1"/>
    <col min="6154" max="6157" width="14" style="14" bestFit="1" customWidth="1"/>
    <col min="6158" max="6158" width="13.5703125" style="14" customWidth="1"/>
    <col min="6159" max="6400" width="9.140625" style="14"/>
    <col min="6401" max="6401" width="13.42578125" style="14" customWidth="1"/>
    <col min="6402" max="6406" width="13.85546875" style="14" bestFit="1" customWidth="1"/>
    <col min="6407" max="6407" width="14" style="14" bestFit="1" customWidth="1"/>
    <col min="6408" max="6409" width="13.85546875" style="14" bestFit="1" customWidth="1"/>
    <col min="6410" max="6413" width="14" style="14" bestFit="1" customWidth="1"/>
    <col min="6414" max="6414" width="13.5703125" style="14" customWidth="1"/>
    <col min="6415" max="6656" width="9.140625" style="14"/>
    <col min="6657" max="6657" width="13.42578125" style="14" customWidth="1"/>
    <col min="6658" max="6662" width="13.85546875" style="14" bestFit="1" customWidth="1"/>
    <col min="6663" max="6663" width="14" style="14" bestFit="1" customWidth="1"/>
    <col min="6664" max="6665" width="13.85546875" style="14" bestFit="1" customWidth="1"/>
    <col min="6666" max="6669" width="14" style="14" bestFit="1" customWidth="1"/>
    <col min="6670" max="6670" width="13.5703125" style="14" customWidth="1"/>
    <col min="6671" max="6912" width="9.140625" style="14"/>
    <col min="6913" max="6913" width="13.42578125" style="14" customWidth="1"/>
    <col min="6914" max="6918" width="13.85546875" style="14" bestFit="1" customWidth="1"/>
    <col min="6919" max="6919" width="14" style="14" bestFit="1" customWidth="1"/>
    <col min="6920" max="6921" width="13.85546875" style="14" bestFit="1" customWidth="1"/>
    <col min="6922" max="6925" width="14" style="14" bestFit="1" customWidth="1"/>
    <col min="6926" max="6926" width="13.5703125" style="14" customWidth="1"/>
    <col min="6927" max="7168" width="9.140625" style="14"/>
    <col min="7169" max="7169" width="13.42578125" style="14" customWidth="1"/>
    <col min="7170" max="7174" width="13.85546875" style="14" bestFit="1" customWidth="1"/>
    <col min="7175" max="7175" width="14" style="14" bestFit="1" customWidth="1"/>
    <col min="7176" max="7177" width="13.85546875" style="14" bestFit="1" customWidth="1"/>
    <col min="7178" max="7181" width="14" style="14" bestFit="1" customWidth="1"/>
    <col min="7182" max="7182" width="13.5703125" style="14" customWidth="1"/>
    <col min="7183" max="7424" width="9.140625" style="14"/>
    <col min="7425" max="7425" width="13.42578125" style="14" customWidth="1"/>
    <col min="7426" max="7430" width="13.85546875" style="14" bestFit="1" customWidth="1"/>
    <col min="7431" max="7431" width="14" style="14" bestFit="1" customWidth="1"/>
    <col min="7432" max="7433" width="13.85546875" style="14" bestFit="1" customWidth="1"/>
    <col min="7434" max="7437" width="14" style="14" bestFit="1" customWidth="1"/>
    <col min="7438" max="7438" width="13.5703125" style="14" customWidth="1"/>
    <col min="7439" max="7680" width="9.140625" style="14"/>
    <col min="7681" max="7681" width="13.42578125" style="14" customWidth="1"/>
    <col min="7682" max="7686" width="13.85546875" style="14" bestFit="1" customWidth="1"/>
    <col min="7687" max="7687" width="14" style="14" bestFit="1" customWidth="1"/>
    <col min="7688" max="7689" width="13.85546875" style="14" bestFit="1" customWidth="1"/>
    <col min="7690" max="7693" width="14" style="14" bestFit="1" customWidth="1"/>
    <col min="7694" max="7694" width="13.5703125" style="14" customWidth="1"/>
    <col min="7695" max="7936" width="9.140625" style="14"/>
    <col min="7937" max="7937" width="13.42578125" style="14" customWidth="1"/>
    <col min="7938" max="7942" width="13.85546875" style="14" bestFit="1" customWidth="1"/>
    <col min="7943" max="7943" width="14" style="14" bestFit="1" customWidth="1"/>
    <col min="7944" max="7945" width="13.85546875" style="14" bestFit="1" customWidth="1"/>
    <col min="7946" max="7949" width="14" style="14" bestFit="1" customWidth="1"/>
    <col min="7950" max="7950" width="13.5703125" style="14" customWidth="1"/>
    <col min="7951" max="8192" width="9.140625" style="14"/>
    <col min="8193" max="8193" width="13.42578125" style="14" customWidth="1"/>
    <col min="8194" max="8198" width="13.85546875" style="14" bestFit="1" customWidth="1"/>
    <col min="8199" max="8199" width="14" style="14" bestFit="1" customWidth="1"/>
    <col min="8200" max="8201" width="13.85546875" style="14" bestFit="1" customWidth="1"/>
    <col min="8202" max="8205" width="14" style="14" bestFit="1" customWidth="1"/>
    <col min="8206" max="8206" width="13.5703125" style="14" customWidth="1"/>
    <col min="8207" max="8448" width="9.140625" style="14"/>
    <col min="8449" max="8449" width="13.42578125" style="14" customWidth="1"/>
    <col min="8450" max="8454" width="13.85546875" style="14" bestFit="1" customWidth="1"/>
    <col min="8455" max="8455" width="14" style="14" bestFit="1" customWidth="1"/>
    <col min="8456" max="8457" width="13.85546875" style="14" bestFit="1" customWidth="1"/>
    <col min="8458" max="8461" width="14" style="14" bestFit="1" customWidth="1"/>
    <col min="8462" max="8462" width="13.5703125" style="14" customWidth="1"/>
    <col min="8463" max="8704" width="9.140625" style="14"/>
    <col min="8705" max="8705" width="13.42578125" style="14" customWidth="1"/>
    <col min="8706" max="8710" width="13.85546875" style="14" bestFit="1" customWidth="1"/>
    <col min="8711" max="8711" width="14" style="14" bestFit="1" customWidth="1"/>
    <col min="8712" max="8713" width="13.85546875" style="14" bestFit="1" customWidth="1"/>
    <col min="8714" max="8717" width="14" style="14" bestFit="1" customWidth="1"/>
    <col min="8718" max="8718" width="13.5703125" style="14" customWidth="1"/>
    <col min="8719" max="8960" width="9.140625" style="14"/>
    <col min="8961" max="8961" width="13.42578125" style="14" customWidth="1"/>
    <col min="8962" max="8966" width="13.85546875" style="14" bestFit="1" customWidth="1"/>
    <col min="8967" max="8967" width="14" style="14" bestFit="1" customWidth="1"/>
    <col min="8968" max="8969" width="13.85546875" style="14" bestFit="1" customWidth="1"/>
    <col min="8970" max="8973" width="14" style="14" bestFit="1" customWidth="1"/>
    <col min="8974" max="8974" width="13.5703125" style="14" customWidth="1"/>
    <col min="8975" max="9216" width="9.140625" style="14"/>
    <col min="9217" max="9217" width="13.42578125" style="14" customWidth="1"/>
    <col min="9218" max="9222" width="13.85546875" style="14" bestFit="1" customWidth="1"/>
    <col min="9223" max="9223" width="14" style="14" bestFit="1" customWidth="1"/>
    <col min="9224" max="9225" width="13.85546875" style="14" bestFit="1" customWidth="1"/>
    <col min="9226" max="9229" width="14" style="14" bestFit="1" customWidth="1"/>
    <col min="9230" max="9230" width="13.5703125" style="14" customWidth="1"/>
    <col min="9231" max="9472" width="9.140625" style="14"/>
    <col min="9473" max="9473" width="13.42578125" style="14" customWidth="1"/>
    <col min="9474" max="9478" width="13.85546875" style="14" bestFit="1" customWidth="1"/>
    <col min="9479" max="9479" width="14" style="14" bestFit="1" customWidth="1"/>
    <col min="9480" max="9481" width="13.85546875" style="14" bestFit="1" customWidth="1"/>
    <col min="9482" max="9485" width="14" style="14" bestFit="1" customWidth="1"/>
    <col min="9486" max="9486" width="13.5703125" style="14" customWidth="1"/>
    <col min="9487" max="9728" width="9.140625" style="14"/>
    <col min="9729" max="9729" width="13.42578125" style="14" customWidth="1"/>
    <col min="9730" max="9734" width="13.85546875" style="14" bestFit="1" customWidth="1"/>
    <col min="9735" max="9735" width="14" style="14" bestFit="1" customWidth="1"/>
    <col min="9736" max="9737" width="13.85546875" style="14" bestFit="1" customWidth="1"/>
    <col min="9738" max="9741" width="14" style="14" bestFit="1" customWidth="1"/>
    <col min="9742" max="9742" width="13.5703125" style="14" customWidth="1"/>
    <col min="9743" max="9984" width="9.140625" style="14"/>
    <col min="9985" max="9985" width="13.42578125" style="14" customWidth="1"/>
    <col min="9986" max="9990" width="13.85546875" style="14" bestFit="1" customWidth="1"/>
    <col min="9991" max="9991" width="14" style="14" bestFit="1" customWidth="1"/>
    <col min="9992" max="9993" width="13.85546875" style="14" bestFit="1" customWidth="1"/>
    <col min="9994" max="9997" width="14" style="14" bestFit="1" customWidth="1"/>
    <col min="9998" max="9998" width="13.5703125" style="14" customWidth="1"/>
    <col min="9999" max="10240" width="9.140625" style="14"/>
    <col min="10241" max="10241" width="13.42578125" style="14" customWidth="1"/>
    <col min="10242" max="10246" width="13.85546875" style="14" bestFit="1" customWidth="1"/>
    <col min="10247" max="10247" width="14" style="14" bestFit="1" customWidth="1"/>
    <col min="10248" max="10249" width="13.85546875" style="14" bestFit="1" customWidth="1"/>
    <col min="10250" max="10253" width="14" style="14" bestFit="1" customWidth="1"/>
    <col min="10254" max="10254" width="13.5703125" style="14" customWidth="1"/>
    <col min="10255" max="10496" width="9.140625" style="14"/>
    <col min="10497" max="10497" width="13.42578125" style="14" customWidth="1"/>
    <col min="10498" max="10502" width="13.85546875" style="14" bestFit="1" customWidth="1"/>
    <col min="10503" max="10503" width="14" style="14" bestFit="1" customWidth="1"/>
    <col min="10504" max="10505" width="13.85546875" style="14" bestFit="1" customWidth="1"/>
    <col min="10506" max="10509" width="14" style="14" bestFit="1" customWidth="1"/>
    <col min="10510" max="10510" width="13.5703125" style="14" customWidth="1"/>
    <col min="10511" max="10752" width="9.140625" style="14"/>
    <col min="10753" max="10753" width="13.42578125" style="14" customWidth="1"/>
    <col min="10754" max="10758" width="13.85546875" style="14" bestFit="1" customWidth="1"/>
    <col min="10759" max="10759" width="14" style="14" bestFit="1" customWidth="1"/>
    <col min="10760" max="10761" width="13.85546875" style="14" bestFit="1" customWidth="1"/>
    <col min="10762" max="10765" width="14" style="14" bestFit="1" customWidth="1"/>
    <col min="10766" max="10766" width="13.5703125" style="14" customWidth="1"/>
    <col min="10767" max="11008" width="9.140625" style="14"/>
    <col min="11009" max="11009" width="13.42578125" style="14" customWidth="1"/>
    <col min="11010" max="11014" width="13.85546875" style="14" bestFit="1" customWidth="1"/>
    <col min="11015" max="11015" width="14" style="14" bestFit="1" customWidth="1"/>
    <col min="11016" max="11017" width="13.85546875" style="14" bestFit="1" customWidth="1"/>
    <col min="11018" max="11021" width="14" style="14" bestFit="1" customWidth="1"/>
    <col min="11022" max="11022" width="13.5703125" style="14" customWidth="1"/>
    <col min="11023" max="11264" width="9.140625" style="14"/>
    <col min="11265" max="11265" width="13.42578125" style="14" customWidth="1"/>
    <col min="11266" max="11270" width="13.85546875" style="14" bestFit="1" customWidth="1"/>
    <col min="11271" max="11271" width="14" style="14" bestFit="1" customWidth="1"/>
    <col min="11272" max="11273" width="13.85546875" style="14" bestFit="1" customWidth="1"/>
    <col min="11274" max="11277" width="14" style="14" bestFit="1" customWidth="1"/>
    <col min="11278" max="11278" width="13.5703125" style="14" customWidth="1"/>
    <col min="11279" max="11520" width="9.140625" style="14"/>
    <col min="11521" max="11521" width="13.42578125" style="14" customWidth="1"/>
    <col min="11522" max="11526" width="13.85546875" style="14" bestFit="1" customWidth="1"/>
    <col min="11527" max="11527" width="14" style="14" bestFit="1" customWidth="1"/>
    <col min="11528" max="11529" width="13.85546875" style="14" bestFit="1" customWidth="1"/>
    <col min="11530" max="11533" width="14" style="14" bestFit="1" customWidth="1"/>
    <col min="11534" max="11534" width="13.5703125" style="14" customWidth="1"/>
    <col min="11535" max="11776" width="9.140625" style="14"/>
    <col min="11777" max="11777" width="13.42578125" style="14" customWidth="1"/>
    <col min="11778" max="11782" width="13.85546875" style="14" bestFit="1" customWidth="1"/>
    <col min="11783" max="11783" width="14" style="14" bestFit="1" customWidth="1"/>
    <col min="11784" max="11785" width="13.85546875" style="14" bestFit="1" customWidth="1"/>
    <col min="11786" max="11789" width="14" style="14" bestFit="1" customWidth="1"/>
    <col min="11790" max="11790" width="13.5703125" style="14" customWidth="1"/>
    <col min="11791" max="12032" width="9.140625" style="14"/>
    <col min="12033" max="12033" width="13.42578125" style="14" customWidth="1"/>
    <col min="12034" max="12038" width="13.85546875" style="14" bestFit="1" customWidth="1"/>
    <col min="12039" max="12039" width="14" style="14" bestFit="1" customWidth="1"/>
    <col min="12040" max="12041" width="13.85546875" style="14" bestFit="1" customWidth="1"/>
    <col min="12042" max="12045" width="14" style="14" bestFit="1" customWidth="1"/>
    <col min="12046" max="12046" width="13.5703125" style="14" customWidth="1"/>
    <col min="12047" max="12288" width="9.140625" style="14"/>
    <col min="12289" max="12289" width="13.42578125" style="14" customWidth="1"/>
    <col min="12290" max="12294" width="13.85546875" style="14" bestFit="1" customWidth="1"/>
    <col min="12295" max="12295" width="14" style="14" bestFit="1" customWidth="1"/>
    <col min="12296" max="12297" width="13.85546875" style="14" bestFit="1" customWidth="1"/>
    <col min="12298" max="12301" width="14" style="14" bestFit="1" customWidth="1"/>
    <col min="12302" max="12302" width="13.5703125" style="14" customWidth="1"/>
    <col min="12303" max="12544" width="9.140625" style="14"/>
    <col min="12545" max="12545" width="13.42578125" style="14" customWidth="1"/>
    <col min="12546" max="12550" width="13.85546875" style="14" bestFit="1" customWidth="1"/>
    <col min="12551" max="12551" width="14" style="14" bestFit="1" customWidth="1"/>
    <col min="12552" max="12553" width="13.85546875" style="14" bestFit="1" customWidth="1"/>
    <col min="12554" max="12557" width="14" style="14" bestFit="1" customWidth="1"/>
    <col min="12558" max="12558" width="13.5703125" style="14" customWidth="1"/>
    <col min="12559" max="12800" width="9.140625" style="14"/>
    <col min="12801" max="12801" width="13.42578125" style="14" customWidth="1"/>
    <col min="12802" max="12806" width="13.85546875" style="14" bestFit="1" customWidth="1"/>
    <col min="12807" max="12807" width="14" style="14" bestFit="1" customWidth="1"/>
    <col min="12808" max="12809" width="13.85546875" style="14" bestFit="1" customWidth="1"/>
    <col min="12810" max="12813" width="14" style="14" bestFit="1" customWidth="1"/>
    <col min="12814" max="12814" width="13.5703125" style="14" customWidth="1"/>
    <col min="12815" max="13056" width="9.140625" style="14"/>
    <col min="13057" max="13057" width="13.42578125" style="14" customWidth="1"/>
    <col min="13058" max="13062" width="13.85546875" style="14" bestFit="1" customWidth="1"/>
    <col min="13063" max="13063" width="14" style="14" bestFit="1" customWidth="1"/>
    <col min="13064" max="13065" width="13.85546875" style="14" bestFit="1" customWidth="1"/>
    <col min="13066" max="13069" width="14" style="14" bestFit="1" customWidth="1"/>
    <col min="13070" max="13070" width="13.5703125" style="14" customWidth="1"/>
    <col min="13071" max="13312" width="9.140625" style="14"/>
    <col min="13313" max="13313" width="13.42578125" style="14" customWidth="1"/>
    <col min="13314" max="13318" width="13.85546875" style="14" bestFit="1" customWidth="1"/>
    <col min="13319" max="13319" width="14" style="14" bestFit="1" customWidth="1"/>
    <col min="13320" max="13321" width="13.85546875" style="14" bestFit="1" customWidth="1"/>
    <col min="13322" max="13325" width="14" style="14" bestFit="1" customWidth="1"/>
    <col min="13326" max="13326" width="13.5703125" style="14" customWidth="1"/>
    <col min="13327" max="13568" width="9.140625" style="14"/>
    <col min="13569" max="13569" width="13.42578125" style="14" customWidth="1"/>
    <col min="13570" max="13574" width="13.85546875" style="14" bestFit="1" customWidth="1"/>
    <col min="13575" max="13575" width="14" style="14" bestFit="1" customWidth="1"/>
    <col min="13576" max="13577" width="13.85546875" style="14" bestFit="1" customWidth="1"/>
    <col min="13578" max="13581" width="14" style="14" bestFit="1" customWidth="1"/>
    <col min="13582" max="13582" width="13.5703125" style="14" customWidth="1"/>
    <col min="13583" max="13824" width="9.140625" style="14"/>
    <col min="13825" max="13825" width="13.42578125" style="14" customWidth="1"/>
    <col min="13826" max="13830" width="13.85546875" style="14" bestFit="1" customWidth="1"/>
    <col min="13831" max="13831" width="14" style="14" bestFit="1" customWidth="1"/>
    <col min="13832" max="13833" width="13.85546875" style="14" bestFit="1" customWidth="1"/>
    <col min="13834" max="13837" width="14" style="14" bestFit="1" customWidth="1"/>
    <col min="13838" max="13838" width="13.5703125" style="14" customWidth="1"/>
    <col min="13839" max="14080" width="9.140625" style="14"/>
    <col min="14081" max="14081" width="13.42578125" style="14" customWidth="1"/>
    <col min="14082" max="14086" width="13.85546875" style="14" bestFit="1" customWidth="1"/>
    <col min="14087" max="14087" width="14" style="14" bestFit="1" customWidth="1"/>
    <col min="14088" max="14089" width="13.85546875" style="14" bestFit="1" customWidth="1"/>
    <col min="14090" max="14093" width="14" style="14" bestFit="1" customWidth="1"/>
    <col min="14094" max="14094" width="13.5703125" style="14" customWidth="1"/>
    <col min="14095" max="14336" width="9.140625" style="14"/>
    <col min="14337" max="14337" width="13.42578125" style="14" customWidth="1"/>
    <col min="14338" max="14342" width="13.85546875" style="14" bestFit="1" customWidth="1"/>
    <col min="14343" max="14343" width="14" style="14" bestFit="1" customWidth="1"/>
    <col min="14344" max="14345" width="13.85546875" style="14" bestFit="1" customWidth="1"/>
    <col min="14346" max="14349" width="14" style="14" bestFit="1" customWidth="1"/>
    <col min="14350" max="14350" width="13.5703125" style="14" customWidth="1"/>
    <col min="14351" max="14592" width="9.140625" style="14"/>
    <col min="14593" max="14593" width="13.42578125" style="14" customWidth="1"/>
    <col min="14594" max="14598" width="13.85546875" style="14" bestFit="1" customWidth="1"/>
    <col min="14599" max="14599" width="14" style="14" bestFit="1" customWidth="1"/>
    <col min="14600" max="14601" width="13.85546875" style="14" bestFit="1" customWidth="1"/>
    <col min="14602" max="14605" width="14" style="14" bestFit="1" customWidth="1"/>
    <col min="14606" max="14606" width="13.5703125" style="14" customWidth="1"/>
    <col min="14607" max="14848" width="9.140625" style="14"/>
    <col min="14849" max="14849" width="13.42578125" style="14" customWidth="1"/>
    <col min="14850" max="14854" width="13.85546875" style="14" bestFit="1" customWidth="1"/>
    <col min="14855" max="14855" width="14" style="14" bestFit="1" customWidth="1"/>
    <col min="14856" max="14857" width="13.85546875" style="14" bestFit="1" customWidth="1"/>
    <col min="14858" max="14861" width="14" style="14" bestFit="1" customWidth="1"/>
    <col min="14862" max="14862" width="13.5703125" style="14" customWidth="1"/>
    <col min="14863" max="15104" width="9.140625" style="14"/>
    <col min="15105" max="15105" width="13.42578125" style="14" customWidth="1"/>
    <col min="15106" max="15110" width="13.85546875" style="14" bestFit="1" customWidth="1"/>
    <col min="15111" max="15111" width="14" style="14" bestFit="1" customWidth="1"/>
    <col min="15112" max="15113" width="13.85546875" style="14" bestFit="1" customWidth="1"/>
    <col min="15114" max="15117" width="14" style="14" bestFit="1" customWidth="1"/>
    <col min="15118" max="15118" width="13.5703125" style="14" customWidth="1"/>
    <col min="15119" max="15360" width="9.140625" style="14"/>
    <col min="15361" max="15361" width="13.42578125" style="14" customWidth="1"/>
    <col min="15362" max="15366" width="13.85546875" style="14" bestFit="1" customWidth="1"/>
    <col min="15367" max="15367" width="14" style="14" bestFit="1" customWidth="1"/>
    <col min="15368" max="15369" width="13.85546875" style="14" bestFit="1" customWidth="1"/>
    <col min="15370" max="15373" width="14" style="14" bestFit="1" customWidth="1"/>
    <col min="15374" max="15374" width="13.5703125" style="14" customWidth="1"/>
    <col min="15375" max="15616" width="9.140625" style="14"/>
    <col min="15617" max="15617" width="13.42578125" style="14" customWidth="1"/>
    <col min="15618" max="15622" width="13.85546875" style="14" bestFit="1" customWidth="1"/>
    <col min="15623" max="15623" width="14" style="14" bestFit="1" customWidth="1"/>
    <col min="15624" max="15625" width="13.85546875" style="14" bestFit="1" customWidth="1"/>
    <col min="15626" max="15629" width="14" style="14" bestFit="1" customWidth="1"/>
    <col min="15630" max="15630" width="13.5703125" style="14" customWidth="1"/>
    <col min="15631" max="15872" width="9.140625" style="14"/>
    <col min="15873" max="15873" width="13.42578125" style="14" customWidth="1"/>
    <col min="15874" max="15878" width="13.85546875" style="14" bestFit="1" customWidth="1"/>
    <col min="15879" max="15879" width="14" style="14" bestFit="1" customWidth="1"/>
    <col min="15880" max="15881" width="13.85546875" style="14" bestFit="1" customWidth="1"/>
    <col min="15882" max="15885" width="14" style="14" bestFit="1" customWidth="1"/>
    <col min="15886" max="15886" width="13.5703125" style="14" customWidth="1"/>
    <col min="15887" max="16128" width="9.140625" style="14"/>
    <col min="16129" max="16129" width="13.42578125" style="14" customWidth="1"/>
    <col min="16130" max="16134" width="13.85546875" style="14" bestFit="1" customWidth="1"/>
    <col min="16135" max="16135" width="14" style="14" bestFit="1" customWidth="1"/>
    <col min="16136" max="16137" width="13.85546875" style="14" bestFit="1" customWidth="1"/>
    <col min="16138" max="16141" width="14" style="14" bestFit="1" customWidth="1"/>
    <col min="16142" max="16142" width="13.5703125" style="14" customWidth="1"/>
    <col min="16143" max="16384" width="9.140625" style="14"/>
  </cols>
  <sheetData>
    <row r="1" spans="1:14" ht="18" x14ac:dyDescent="0.25">
      <c r="A1" s="203" t="s">
        <v>274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x14ac:dyDescent="0.2">
      <c r="N2" s="204" t="s">
        <v>251</v>
      </c>
    </row>
    <row r="3" spans="1:14" s="15" customFormat="1" x14ac:dyDescent="0.2">
      <c r="A3" s="15" t="s">
        <v>2</v>
      </c>
      <c r="B3" s="15" t="s">
        <v>27</v>
      </c>
      <c r="C3" s="15" t="s">
        <v>28</v>
      </c>
      <c r="D3" s="15" t="s">
        <v>29</v>
      </c>
      <c r="E3" s="15" t="s">
        <v>30</v>
      </c>
      <c r="F3" s="15" t="s">
        <v>31</v>
      </c>
      <c r="G3" s="15" t="s">
        <v>32</v>
      </c>
      <c r="H3" s="15" t="s">
        <v>33</v>
      </c>
      <c r="I3" s="15" t="s">
        <v>34</v>
      </c>
      <c r="J3" s="15" t="s">
        <v>35</v>
      </c>
      <c r="K3" s="15" t="s">
        <v>36</v>
      </c>
      <c r="L3" s="15" t="s">
        <v>37</v>
      </c>
      <c r="M3" s="15" t="s">
        <v>38</v>
      </c>
      <c r="N3" s="204"/>
    </row>
    <row r="5" spans="1:14" x14ac:dyDescent="0.2">
      <c r="A5" s="14" t="s">
        <v>10</v>
      </c>
      <c r="B5" s="106">
        <v>265084.21000000002</v>
      </c>
      <c r="C5" s="106">
        <v>243767.17</v>
      </c>
      <c r="D5" s="106">
        <v>267773.62</v>
      </c>
      <c r="E5" s="106">
        <v>325233.24</v>
      </c>
      <c r="F5" s="106">
        <v>328886.81</v>
      </c>
      <c r="G5" s="106">
        <v>342991.94</v>
      </c>
      <c r="H5" s="106">
        <v>345074.37</v>
      </c>
      <c r="I5" s="106">
        <v>244918.39999999999</v>
      </c>
      <c r="J5" s="106">
        <v>386878.15</v>
      </c>
      <c r="K5" s="32">
        <v>272872.76</v>
      </c>
      <c r="L5" s="106">
        <v>303199.07</v>
      </c>
      <c r="M5" s="106">
        <v>330862.33</v>
      </c>
      <c r="N5" s="16">
        <f>SUM(B5:M5)</f>
        <v>3657542.07</v>
      </c>
    </row>
    <row r="6" spans="1:14" x14ac:dyDescent="0.2">
      <c r="A6" s="14" t="s">
        <v>11</v>
      </c>
      <c r="B6" s="106">
        <v>116343.7</v>
      </c>
      <c r="C6" s="106">
        <v>114644.3</v>
      </c>
      <c r="D6" s="106">
        <v>107848.12</v>
      </c>
      <c r="E6" s="106">
        <v>135653.42000000001</v>
      </c>
      <c r="F6" s="106">
        <v>154559.67000000001</v>
      </c>
      <c r="G6" s="106">
        <v>171123.6</v>
      </c>
      <c r="H6" s="106">
        <v>107782.08</v>
      </c>
      <c r="I6" s="106">
        <v>247766.04</v>
      </c>
      <c r="J6" s="106">
        <v>142004.82</v>
      </c>
      <c r="K6" s="32">
        <v>98637.71</v>
      </c>
      <c r="L6" s="106">
        <v>134221.79999999999</v>
      </c>
      <c r="M6" s="106">
        <v>158487.26999999999</v>
      </c>
      <c r="N6" s="16">
        <f t="shared" ref="N6:N21" si="0">SUM(B6:M6)</f>
        <v>1689072.53</v>
      </c>
    </row>
    <row r="7" spans="1:14" x14ac:dyDescent="0.2">
      <c r="A7" s="14" t="s">
        <v>12</v>
      </c>
      <c r="B7" s="106">
        <v>14111505</v>
      </c>
      <c r="C7" s="106">
        <v>13912875.050000001</v>
      </c>
      <c r="D7" s="106">
        <v>12766507.25</v>
      </c>
      <c r="E7" s="106">
        <v>17535376.91</v>
      </c>
      <c r="F7" s="106">
        <v>15760965.49</v>
      </c>
      <c r="G7" s="106">
        <v>19459252.57</v>
      </c>
      <c r="H7" s="106">
        <v>14064436.960000001</v>
      </c>
      <c r="I7" s="106">
        <v>13630843.710000001</v>
      </c>
      <c r="J7" s="106">
        <v>17422587.66</v>
      </c>
      <c r="K7" s="32">
        <v>14789135.640000001</v>
      </c>
      <c r="L7" s="106">
        <v>14465132.66</v>
      </c>
      <c r="M7" s="106">
        <v>15975349.48</v>
      </c>
      <c r="N7" s="16">
        <f t="shared" si="0"/>
        <v>183893968.38</v>
      </c>
    </row>
    <row r="8" spans="1:14" x14ac:dyDescent="0.2">
      <c r="A8" s="14" t="s">
        <v>13</v>
      </c>
      <c r="B8" s="106">
        <v>388410.35</v>
      </c>
      <c r="C8" s="106">
        <v>358918.66</v>
      </c>
      <c r="D8" s="106">
        <v>306931.34000000003</v>
      </c>
      <c r="E8" s="106">
        <v>417979.41</v>
      </c>
      <c r="F8" s="106">
        <v>302913.57</v>
      </c>
      <c r="G8" s="106">
        <v>463097.04</v>
      </c>
      <c r="H8" s="106">
        <v>294114.99</v>
      </c>
      <c r="I8" s="106">
        <v>332119.93</v>
      </c>
      <c r="J8" s="106">
        <v>338459.59</v>
      </c>
      <c r="K8" s="32">
        <v>303827.14</v>
      </c>
      <c r="L8" s="106">
        <v>365141.31</v>
      </c>
      <c r="M8" s="106">
        <v>388812.91</v>
      </c>
      <c r="N8" s="16">
        <f t="shared" si="0"/>
        <v>4260726.24</v>
      </c>
    </row>
    <row r="9" spans="1:14" x14ac:dyDescent="0.2">
      <c r="A9" s="14" t="s">
        <v>14</v>
      </c>
      <c r="B9" s="106">
        <v>519285.31</v>
      </c>
      <c r="C9" s="106">
        <v>619062.03</v>
      </c>
      <c r="D9" s="106">
        <v>525701.18000000005</v>
      </c>
      <c r="E9" s="106">
        <v>582693.34</v>
      </c>
      <c r="F9" s="106">
        <v>578876</v>
      </c>
      <c r="G9" s="106">
        <v>693356.36</v>
      </c>
      <c r="H9" s="106">
        <v>496378.18</v>
      </c>
      <c r="I9" s="106">
        <v>631852.73</v>
      </c>
      <c r="J9" s="106">
        <v>589893.36</v>
      </c>
      <c r="K9" s="32">
        <v>580474.13</v>
      </c>
      <c r="L9" s="106">
        <v>543539.64</v>
      </c>
      <c r="M9" s="106">
        <v>598616.66</v>
      </c>
      <c r="N9" s="16">
        <f t="shared" si="0"/>
        <v>6959728.9199999999</v>
      </c>
    </row>
    <row r="10" spans="1:14" x14ac:dyDescent="0.2">
      <c r="A10" s="14" t="s">
        <v>15</v>
      </c>
      <c r="B10" s="106">
        <v>6571.33</v>
      </c>
      <c r="C10" s="106">
        <v>7065.39</v>
      </c>
      <c r="D10" s="106">
        <v>43107.48</v>
      </c>
      <c r="E10" s="106">
        <v>-191087.61</v>
      </c>
      <c r="F10" s="106">
        <v>14837.71</v>
      </c>
      <c r="G10" s="106">
        <v>19630.46</v>
      </c>
      <c r="H10" s="106">
        <v>18853.009999999998</v>
      </c>
      <c r="I10" s="106">
        <v>8357.9599999999991</v>
      </c>
      <c r="J10" s="106">
        <v>24655.439999999999</v>
      </c>
      <c r="K10" s="106">
        <v>-124491.42</v>
      </c>
      <c r="L10" s="106">
        <v>22658.52</v>
      </c>
      <c r="M10" s="106">
        <v>19146.34</v>
      </c>
      <c r="N10" s="16">
        <f t="shared" si="0"/>
        <v>-130695.39000000001</v>
      </c>
    </row>
    <row r="11" spans="1:14" x14ac:dyDescent="0.2">
      <c r="A11" s="14" t="s">
        <v>16</v>
      </c>
      <c r="B11" s="106">
        <v>143458.41</v>
      </c>
      <c r="C11" s="106">
        <v>210394.07</v>
      </c>
      <c r="D11" s="106">
        <v>141801.26</v>
      </c>
      <c r="E11" s="106">
        <v>-4350.0200000000004</v>
      </c>
      <c r="F11" s="106">
        <v>163547.37</v>
      </c>
      <c r="G11" s="106">
        <v>172011.44</v>
      </c>
      <c r="H11" s="106">
        <v>147688.26</v>
      </c>
      <c r="I11" s="106">
        <v>110306.34</v>
      </c>
      <c r="J11" s="106">
        <v>123259.54</v>
      </c>
      <c r="K11" s="32">
        <v>23420.92</v>
      </c>
      <c r="L11" s="106">
        <v>196909.26</v>
      </c>
      <c r="M11" s="106">
        <v>164327.48000000001</v>
      </c>
      <c r="N11" s="16">
        <f t="shared" si="0"/>
        <v>1592774.33</v>
      </c>
    </row>
    <row r="12" spans="1:14" x14ac:dyDescent="0.2">
      <c r="A12" s="14" t="s">
        <v>17</v>
      </c>
      <c r="B12" s="106">
        <v>202498.45</v>
      </c>
      <c r="C12" s="106">
        <v>232984.03</v>
      </c>
      <c r="D12" s="106">
        <v>180248.78</v>
      </c>
      <c r="E12" s="106">
        <v>-55856.49</v>
      </c>
      <c r="F12" s="106">
        <v>209577.4</v>
      </c>
      <c r="G12" s="106">
        <v>207102.19</v>
      </c>
      <c r="H12" s="106">
        <v>221174.12</v>
      </c>
      <c r="I12" s="106">
        <v>265790.55</v>
      </c>
      <c r="J12" s="106">
        <v>308669.28000000003</v>
      </c>
      <c r="K12" s="32">
        <v>47334.19</v>
      </c>
      <c r="L12" s="106">
        <v>256074.98</v>
      </c>
      <c r="M12" s="106">
        <v>364881.68</v>
      </c>
      <c r="N12" s="16">
        <f t="shared" si="0"/>
        <v>2440479.16</v>
      </c>
    </row>
    <row r="13" spans="1:14" x14ac:dyDescent="0.2">
      <c r="A13" s="14" t="s">
        <v>18</v>
      </c>
      <c r="B13" s="106">
        <v>97122.7</v>
      </c>
      <c r="C13" s="106">
        <v>97028.98</v>
      </c>
      <c r="D13" s="106">
        <v>81733.820000000007</v>
      </c>
      <c r="E13" s="106">
        <v>85466.03</v>
      </c>
      <c r="F13" s="106">
        <v>100454.45</v>
      </c>
      <c r="G13" s="106">
        <v>80173.119999999995</v>
      </c>
      <c r="H13" s="106">
        <v>93810.7</v>
      </c>
      <c r="I13" s="106">
        <v>100288.63</v>
      </c>
      <c r="J13" s="106">
        <v>93703.35</v>
      </c>
      <c r="K13" s="32">
        <v>95502.85</v>
      </c>
      <c r="L13" s="106">
        <v>263344.45</v>
      </c>
      <c r="M13" s="106">
        <v>304787.34999999998</v>
      </c>
      <c r="N13" s="16">
        <f t="shared" si="0"/>
        <v>1493416.4300000002</v>
      </c>
    </row>
    <row r="14" spans="1:14" x14ac:dyDescent="0.2">
      <c r="A14" s="14" t="s">
        <v>19</v>
      </c>
      <c r="B14" s="106">
        <v>22206.15</v>
      </c>
      <c r="C14" s="106">
        <v>23990.46</v>
      </c>
      <c r="D14" s="106">
        <v>21263.55</v>
      </c>
      <c r="E14" s="106">
        <v>24955.3</v>
      </c>
      <c r="F14" s="106">
        <v>31603.64</v>
      </c>
      <c r="G14" s="106">
        <v>29910</v>
      </c>
      <c r="H14" s="106">
        <v>21145.66</v>
      </c>
      <c r="I14" s="106">
        <v>37469.29</v>
      </c>
      <c r="J14" s="106">
        <v>33664.82</v>
      </c>
      <c r="K14" s="32">
        <v>19448.38</v>
      </c>
      <c r="L14" s="106">
        <v>23183.82</v>
      </c>
      <c r="M14" s="106">
        <v>23638.560000000001</v>
      </c>
      <c r="N14" s="16">
        <f t="shared" si="0"/>
        <v>312479.63</v>
      </c>
    </row>
    <row r="15" spans="1:14" x14ac:dyDescent="0.2">
      <c r="A15" s="14" t="s">
        <v>20</v>
      </c>
      <c r="B15" s="106">
        <v>265724.24</v>
      </c>
      <c r="C15" s="106">
        <v>280858.68</v>
      </c>
      <c r="D15" s="106">
        <v>228424.35</v>
      </c>
      <c r="E15" s="106">
        <v>301525.46999999997</v>
      </c>
      <c r="F15" s="106">
        <v>282922.52</v>
      </c>
      <c r="G15" s="106">
        <v>326058</v>
      </c>
      <c r="H15" s="106">
        <v>226624.88</v>
      </c>
      <c r="I15" s="106">
        <v>239182.54</v>
      </c>
      <c r="J15" s="106">
        <v>333522.69</v>
      </c>
      <c r="K15" s="32">
        <v>284688.2</v>
      </c>
      <c r="L15" s="106">
        <v>287701.76000000001</v>
      </c>
      <c r="M15" s="106">
        <v>285395.51</v>
      </c>
      <c r="N15" s="16">
        <f t="shared" si="0"/>
        <v>3342628.84</v>
      </c>
    </row>
    <row r="16" spans="1:14" x14ac:dyDescent="0.2">
      <c r="A16" s="14" t="s">
        <v>21</v>
      </c>
      <c r="B16" s="106">
        <v>20540.95</v>
      </c>
      <c r="C16" s="106">
        <v>22263.02</v>
      </c>
      <c r="D16" s="106">
        <v>37657.19</v>
      </c>
      <c r="E16" s="106">
        <v>10157.780000000001</v>
      </c>
      <c r="F16" s="106">
        <v>21856.71</v>
      </c>
      <c r="G16" s="106">
        <v>24296.39</v>
      </c>
      <c r="H16" s="106">
        <v>15480.13</v>
      </c>
      <c r="I16" s="106">
        <v>19277.490000000002</v>
      </c>
      <c r="J16" s="106">
        <v>22831.09</v>
      </c>
      <c r="K16" s="32">
        <v>9012.57</v>
      </c>
      <c r="L16" s="106">
        <v>35505.129999999997</v>
      </c>
      <c r="M16" s="106">
        <v>24280.65</v>
      </c>
      <c r="N16" s="16">
        <f t="shared" si="0"/>
        <v>263159.09999999998</v>
      </c>
    </row>
    <row r="17" spans="1:14" x14ac:dyDescent="0.2">
      <c r="A17" s="14" t="s">
        <v>22</v>
      </c>
      <c r="B17" s="106">
        <v>302512.76</v>
      </c>
      <c r="C17" s="106">
        <v>300604.79999999999</v>
      </c>
      <c r="D17" s="106">
        <v>243895.15</v>
      </c>
      <c r="E17" s="106">
        <v>365796.09</v>
      </c>
      <c r="F17" s="106">
        <v>325936.53000000003</v>
      </c>
      <c r="G17" s="106">
        <v>324498.61</v>
      </c>
      <c r="H17" s="106">
        <v>288327.77</v>
      </c>
      <c r="I17" s="106">
        <v>370352.08</v>
      </c>
      <c r="J17" s="106">
        <v>414976.92</v>
      </c>
      <c r="K17" s="32">
        <v>289806.89</v>
      </c>
      <c r="L17" s="106">
        <v>309656.52</v>
      </c>
      <c r="M17" s="106">
        <v>318821.56</v>
      </c>
      <c r="N17" s="16">
        <f>SUM(B17:M17)</f>
        <v>3855185.68</v>
      </c>
    </row>
    <row r="18" spans="1:14" x14ac:dyDescent="0.2">
      <c r="A18" s="14" t="s">
        <v>23</v>
      </c>
      <c r="B18" s="106">
        <v>87848.21</v>
      </c>
      <c r="C18" s="106">
        <v>127658.53</v>
      </c>
      <c r="D18" s="106">
        <v>136616.85</v>
      </c>
      <c r="E18" s="106">
        <v>119630.9</v>
      </c>
      <c r="F18" s="106">
        <v>156658.57999999999</v>
      </c>
      <c r="G18" s="106">
        <v>169530.45</v>
      </c>
      <c r="H18" s="106">
        <v>97907.16</v>
      </c>
      <c r="I18" s="106">
        <v>134997.73000000001</v>
      </c>
      <c r="J18" s="163">
        <v>137750.01</v>
      </c>
      <c r="K18" s="106">
        <v>90639.11</v>
      </c>
      <c r="L18" s="106">
        <v>132385.82</v>
      </c>
      <c r="M18" s="106">
        <v>163195.9</v>
      </c>
      <c r="N18" s="16">
        <f t="shared" si="0"/>
        <v>1554819.25</v>
      </c>
    </row>
    <row r="19" spans="1:14" x14ac:dyDescent="0.2">
      <c r="A19" s="14" t="s">
        <v>24</v>
      </c>
      <c r="B19" s="106">
        <v>144132.88</v>
      </c>
      <c r="C19" s="106">
        <v>189293.89</v>
      </c>
      <c r="D19" s="106">
        <v>182515.95</v>
      </c>
      <c r="E19" s="106">
        <v>209443.63</v>
      </c>
      <c r="F19" s="106">
        <v>164984.35</v>
      </c>
      <c r="G19" s="106">
        <v>176876.5</v>
      </c>
      <c r="H19" s="106">
        <v>129759.02</v>
      </c>
      <c r="I19" s="106">
        <v>185877.23</v>
      </c>
      <c r="J19" s="163">
        <v>295745</v>
      </c>
      <c r="K19" s="106">
        <v>184065.16</v>
      </c>
      <c r="L19" s="106">
        <v>233925.24</v>
      </c>
      <c r="M19" s="106">
        <v>226950.53</v>
      </c>
      <c r="N19" s="16">
        <f t="shared" si="0"/>
        <v>2323569.38</v>
      </c>
    </row>
    <row r="20" spans="1:14" x14ac:dyDescent="0.2">
      <c r="A20" s="14" t="s">
        <v>25</v>
      </c>
      <c r="B20" s="106">
        <v>3108073.42</v>
      </c>
      <c r="C20" s="106">
        <v>2946360.79</v>
      </c>
      <c r="D20" s="106">
        <v>2774951.76</v>
      </c>
      <c r="E20" s="106">
        <v>3296291.91</v>
      </c>
      <c r="F20" s="106">
        <v>3130918.56</v>
      </c>
      <c r="G20" s="106">
        <v>3908939.25</v>
      </c>
      <c r="H20" s="106">
        <v>2909135.05</v>
      </c>
      <c r="I20" s="106">
        <v>2705499.01</v>
      </c>
      <c r="J20" s="163">
        <v>3394382.43</v>
      </c>
      <c r="K20" s="106">
        <v>2990251.69</v>
      </c>
      <c r="L20" s="106">
        <v>3134006.89</v>
      </c>
      <c r="M20" s="106">
        <v>3495482.1</v>
      </c>
      <c r="N20" s="16">
        <f t="shared" si="0"/>
        <v>37794292.859999999</v>
      </c>
    </row>
    <row r="21" spans="1:14" x14ac:dyDescent="0.2">
      <c r="A21" s="14" t="s">
        <v>26</v>
      </c>
      <c r="B21" s="41">
        <v>105311.27</v>
      </c>
      <c r="C21" s="41">
        <v>102661.36</v>
      </c>
      <c r="D21" s="41">
        <v>114819.46</v>
      </c>
      <c r="E21" s="41">
        <v>134856.53</v>
      </c>
      <c r="F21" s="41">
        <v>109651.54</v>
      </c>
      <c r="G21" s="41">
        <v>150316.34</v>
      </c>
      <c r="H21" s="41">
        <v>87356.17</v>
      </c>
      <c r="I21" s="41">
        <v>102973.26</v>
      </c>
      <c r="J21" s="41">
        <v>134036.57999999999</v>
      </c>
      <c r="K21" s="41">
        <v>114922.06</v>
      </c>
      <c r="L21" s="41">
        <v>116386.72</v>
      </c>
      <c r="M21" s="41">
        <v>154236.57</v>
      </c>
      <c r="N21" s="41">
        <f t="shared" si="0"/>
        <v>1427527.86</v>
      </c>
    </row>
    <row r="22" spans="1:14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">
      <c r="A23" s="14" t="s">
        <v>9</v>
      </c>
      <c r="B23" s="16">
        <f>SUM(B5:B22)</f>
        <v>19906629.34</v>
      </c>
      <c r="C23" s="16">
        <f>SUM(C5:C22)</f>
        <v>19790431.210000001</v>
      </c>
      <c r="D23" s="16">
        <f>SUM(D5:D22)</f>
        <v>18161797.109999999</v>
      </c>
      <c r="E23" s="16">
        <f t="shared" ref="E23:N23" si="1">SUM(E5:E22)</f>
        <v>23293765.840000004</v>
      </c>
      <c r="F23" s="16">
        <f t="shared" si="1"/>
        <v>21839150.899999999</v>
      </c>
      <c r="G23" s="16">
        <f t="shared" si="1"/>
        <v>26719164.260000002</v>
      </c>
      <c r="H23" s="16">
        <f>SUM(H5:H22)</f>
        <v>19565048.510000002</v>
      </c>
      <c r="I23" s="16">
        <f t="shared" si="1"/>
        <v>19367872.920000006</v>
      </c>
      <c r="J23" s="16">
        <f>SUM(J5:J22)</f>
        <v>24197020.730000004</v>
      </c>
      <c r="K23" s="16">
        <f t="shared" si="1"/>
        <v>20069547.980000004</v>
      </c>
      <c r="L23" s="16">
        <f t="shared" si="1"/>
        <v>20822973.589999996</v>
      </c>
      <c r="M23" s="16">
        <f t="shared" si="1"/>
        <v>22997272.879999999</v>
      </c>
      <c r="N23" s="16">
        <f t="shared" si="1"/>
        <v>256730675.27000004</v>
      </c>
    </row>
    <row r="24" spans="1:14" x14ac:dyDescent="0.2">
      <c r="B24" s="16"/>
      <c r="C24" s="16"/>
      <c r="D24" s="16"/>
      <c r="E24" s="16"/>
      <c r="F24" s="16"/>
      <c r="G24" s="16"/>
      <c r="H24" s="16"/>
      <c r="I24" s="16"/>
      <c r="M24" s="16"/>
      <c r="N24" s="16"/>
    </row>
    <row r="25" spans="1:14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>
      <selection activeCell="O22" sqref="O22"/>
    </sheetView>
  </sheetViews>
  <sheetFormatPr defaultRowHeight="12.75" x14ac:dyDescent="0.2"/>
  <cols>
    <col min="1" max="1" width="13.28515625" style="14" customWidth="1"/>
    <col min="2" max="2" width="14" style="14" bestFit="1" customWidth="1"/>
    <col min="3" max="10" width="13.85546875" style="14" bestFit="1" customWidth="1"/>
    <col min="11" max="12" width="14" style="14" bestFit="1" customWidth="1"/>
    <col min="13" max="13" width="13.5703125" style="14" customWidth="1"/>
    <col min="14" max="14" width="16" style="14" bestFit="1" customWidth="1"/>
    <col min="15" max="256" width="9.140625" style="14"/>
    <col min="257" max="257" width="13.28515625" style="14" customWidth="1"/>
    <col min="258" max="258" width="14" style="14" bestFit="1" customWidth="1"/>
    <col min="259" max="266" width="13.85546875" style="14" bestFit="1" customWidth="1"/>
    <col min="267" max="268" width="14" style="14" bestFit="1" customWidth="1"/>
    <col min="269" max="269" width="13.5703125" style="14" customWidth="1"/>
    <col min="270" max="270" width="16" style="14" bestFit="1" customWidth="1"/>
    <col min="271" max="512" width="9.140625" style="14"/>
    <col min="513" max="513" width="13.28515625" style="14" customWidth="1"/>
    <col min="514" max="514" width="14" style="14" bestFit="1" customWidth="1"/>
    <col min="515" max="522" width="13.85546875" style="14" bestFit="1" customWidth="1"/>
    <col min="523" max="524" width="14" style="14" bestFit="1" customWidth="1"/>
    <col min="525" max="525" width="13.5703125" style="14" customWidth="1"/>
    <col min="526" max="526" width="16" style="14" bestFit="1" customWidth="1"/>
    <col min="527" max="768" width="9.140625" style="14"/>
    <col min="769" max="769" width="13.28515625" style="14" customWidth="1"/>
    <col min="770" max="770" width="14" style="14" bestFit="1" customWidth="1"/>
    <col min="771" max="778" width="13.85546875" style="14" bestFit="1" customWidth="1"/>
    <col min="779" max="780" width="14" style="14" bestFit="1" customWidth="1"/>
    <col min="781" max="781" width="13.5703125" style="14" customWidth="1"/>
    <col min="782" max="782" width="16" style="14" bestFit="1" customWidth="1"/>
    <col min="783" max="1024" width="9.140625" style="14"/>
    <col min="1025" max="1025" width="13.28515625" style="14" customWidth="1"/>
    <col min="1026" max="1026" width="14" style="14" bestFit="1" customWidth="1"/>
    <col min="1027" max="1034" width="13.85546875" style="14" bestFit="1" customWidth="1"/>
    <col min="1035" max="1036" width="14" style="14" bestFit="1" customWidth="1"/>
    <col min="1037" max="1037" width="13.5703125" style="14" customWidth="1"/>
    <col min="1038" max="1038" width="16" style="14" bestFit="1" customWidth="1"/>
    <col min="1039" max="1280" width="9.140625" style="14"/>
    <col min="1281" max="1281" width="13.28515625" style="14" customWidth="1"/>
    <col min="1282" max="1282" width="14" style="14" bestFit="1" customWidth="1"/>
    <col min="1283" max="1290" width="13.85546875" style="14" bestFit="1" customWidth="1"/>
    <col min="1291" max="1292" width="14" style="14" bestFit="1" customWidth="1"/>
    <col min="1293" max="1293" width="13.5703125" style="14" customWidth="1"/>
    <col min="1294" max="1294" width="16" style="14" bestFit="1" customWidth="1"/>
    <col min="1295" max="1536" width="9.140625" style="14"/>
    <col min="1537" max="1537" width="13.28515625" style="14" customWidth="1"/>
    <col min="1538" max="1538" width="14" style="14" bestFit="1" customWidth="1"/>
    <col min="1539" max="1546" width="13.85546875" style="14" bestFit="1" customWidth="1"/>
    <col min="1547" max="1548" width="14" style="14" bestFit="1" customWidth="1"/>
    <col min="1549" max="1549" width="13.5703125" style="14" customWidth="1"/>
    <col min="1550" max="1550" width="16" style="14" bestFit="1" customWidth="1"/>
    <col min="1551" max="1792" width="9.140625" style="14"/>
    <col min="1793" max="1793" width="13.28515625" style="14" customWidth="1"/>
    <col min="1794" max="1794" width="14" style="14" bestFit="1" customWidth="1"/>
    <col min="1795" max="1802" width="13.85546875" style="14" bestFit="1" customWidth="1"/>
    <col min="1803" max="1804" width="14" style="14" bestFit="1" customWidth="1"/>
    <col min="1805" max="1805" width="13.5703125" style="14" customWidth="1"/>
    <col min="1806" max="1806" width="16" style="14" bestFit="1" customWidth="1"/>
    <col min="1807" max="2048" width="9.140625" style="14"/>
    <col min="2049" max="2049" width="13.28515625" style="14" customWidth="1"/>
    <col min="2050" max="2050" width="14" style="14" bestFit="1" customWidth="1"/>
    <col min="2051" max="2058" width="13.85546875" style="14" bestFit="1" customWidth="1"/>
    <col min="2059" max="2060" width="14" style="14" bestFit="1" customWidth="1"/>
    <col min="2061" max="2061" width="13.5703125" style="14" customWidth="1"/>
    <col min="2062" max="2062" width="16" style="14" bestFit="1" customWidth="1"/>
    <col min="2063" max="2304" width="9.140625" style="14"/>
    <col min="2305" max="2305" width="13.28515625" style="14" customWidth="1"/>
    <col min="2306" max="2306" width="14" style="14" bestFit="1" customWidth="1"/>
    <col min="2307" max="2314" width="13.85546875" style="14" bestFit="1" customWidth="1"/>
    <col min="2315" max="2316" width="14" style="14" bestFit="1" customWidth="1"/>
    <col min="2317" max="2317" width="13.5703125" style="14" customWidth="1"/>
    <col min="2318" max="2318" width="16" style="14" bestFit="1" customWidth="1"/>
    <col min="2319" max="2560" width="9.140625" style="14"/>
    <col min="2561" max="2561" width="13.28515625" style="14" customWidth="1"/>
    <col min="2562" max="2562" width="14" style="14" bestFit="1" customWidth="1"/>
    <col min="2563" max="2570" width="13.85546875" style="14" bestFit="1" customWidth="1"/>
    <col min="2571" max="2572" width="14" style="14" bestFit="1" customWidth="1"/>
    <col min="2573" max="2573" width="13.5703125" style="14" customWidth="1"/>
    <col min="2574" max="2574" width="16" style="14" bestFit="1" customWidth="1"/>
    <col min="2575" max="2816" width="9.140625" style="14"/>
    <col min="2817" max="2817" width="13.28515625" style="14" customWidth="1"/>
    <col min="2818" max="2818" width="14" style="14" bestFit="1" customWidth="1"/>
    <col min="2819" max="2826" width="13.85546875" style="14" bestFit="1" customWidth="1"/>
    <col min="2827" max="2828" width="14" style="14" bestFit="1" customWidth="1"/>
    <col min="2829" max="2829" width="13.5703125" style="14" customWidth="1"/>
    <col min="2830" max="2830" width="16" style="14" bestFit="1" customWidth="1"/>
    <col min="2831" max="3072" width="9.140625" style="14"/>
    <col min="3073" max="3073" width="13.28515625" style="14" customWidth="1"/>
    <col min="3074" max="3074" width="14" style="14" bestFit="1" customWidth="1"/>
    <col min="3075" max="3082" width="13.85546875" style="14" bestFit="1" customWidth="1"/>
    <col min="3083" max="3084" width="14" style="14" bestFit="1" customWidth="1"/>
    <col min="3085" max="3085" width="13.5703125" style="14" customWidth="1"/>
    <col min="3086" max="3086" width="16" style="14" bestFit="1" customWidth="1"/>
    <col min="3087" max="3328" width="9.140625" style="14"/>
    <col min="3329" max="3329" width="13.28515625" style="14" customWidth="1"/>
    <col min="3330" max="3330" width="14" style="14" bestFit="1" customWidth="1"/>
    <col min="3331" max="3338" width="13.85546875" style="14" bestFit="1" customWidth="1"/>
    <col min="3339" max="3340" width="14" style="14" bestFit="1" customWidth="1"/>
    <col min="3341" max="3341" width="13.5703125" style="14" customWidth="1"/>
    <col min="3342" max="3342" width="16" style="14" bestFit="1" customWidth="1"/>
    <col min="3343" max="3584" width="9.140625" style="14"/>
    <col min="3585" max="3585" width="13.28515625" style="14" customWidth="1"/>
    <col min="3586" max="3586" width="14" style="14" bestFit="1" customWidth="1"/>
    <col min="3587" max="3594" width="13.85546875" style="14" bestFit="1" customWidth="1"/>
    <col min="3595" max="3596" width="14" style="14" bestFit="1" customWidth="1"/>
    <col min="3597" max="3597" width="13.5703125" style="14" customWidth="1"/>
    <col min="3598" max="3598" width="16" style="14" bestFit="1" customWidth="1"/>
    <col min="3599" max="3840" width="9.140625" style="14"/>
    <col min="3841" max="3841" width="13.28515625" style="14" customWidth="1"/>
    <col min="3842" max="3842" width="14" style="14" bestFit="1" customWidth="1"/>
    <col min="3843" max="3850" width="13.85546875" style="14" bestFit="1" customWidth="1"/>
    <col min="3851" max="3852" width="14" style="14" bestFit="1" customWidth="1"/>
    <col min="3853" max="3853" width="13.5703125" style="14" customWidth="1"/>
    <col min="3854" max="3854" width="16" style="14" bestFit="1" customWidth="1"/>
    <col min="3855" max="4096" width="9.140625" style="14"/>
    <col min="4097" max="4097" width="13.28515625" style="14" customWidth="1"/>
    <col min="4098" max="4098" width="14" style="14" bestFit="1" customWidth="1"/>
    <col min="4099" max="4106" width="13.85546875" style="14" bestFit="1" customWidth="1"/>
    <col min="4107" max="4108" width="14" style="14" bestFit="1" customWidth="1"/>
    <col min="4109" max="4109" width="13.5703125" style="14" customWidth="1"/>
    <col min="4110" max="4110" width="16" style="14" bestFit="1" customWidth="1"/>
    <col min="4111" max="4352" width="9.140625" style="14"/>
    <col min="4353" max="4353" width="13.28515625" style="14" customWidth="1"/>
    <col min="4354" max="4354" width="14" style="14" bestFit="1" customWidth="1"/>
    <col min="4355" max="4362" width="13.85546875" style="14" bestFit="1" customWidth="1"/>
    <col min="4363" max="4364" width="14" style="14" bestFit="1" customWidth="1"/>
    <col min="4365" max="4365" width="13.5703125" style="14" customWidth="1"/>
    <col min="4366" max="4366" width="16" style="14" bestFit="1" customWidth="1"/>
    <col min="4367" max="4608" width="9.140625" style="14"/>
    <col min="4609" max="4609" width="13.28515625" style="14" customWidth="1"/>
    <col min="4610" max="4610" width="14" style="14" bestFit="1" customWidth="1"/>
    <col min="4611" max="4618" width="13.85546875" style="14" bestFit="1" customWidth="1"/>
    <col min="4619" max="4620" width="14" style="14" bestFit="1" customWidth="1"/>
    <col min="4621" max="4621" width="13.5703125" style="14" customWidth="1"/>
    <col min="4622" max="4622" width="16" style="14" bestFit="1" customWidth="1"/>
    <col min="4623" max="4864" width="9.140625" style="14"/>
    <col min="4865" max="4865" width="13.28515625" style="14" customWidth="1"/>
    <col min="4866" max="4866" width="14" style="14" bestFit="1" customWidth="1"/>
    <col min="4867" max="4874" width="13.85546875" style="14" bestFit="1" customWidth="1"/>
    <col min="4875" max="4876" width="14" style="14" bestFit="1" customWidth="1"/>
    <col min="4877" max="4877" width="13.5703125" style="14" customWidth="1"/>
    <col min="4878" max="4878" width="16" style="14" bestFit="1" customWidth="1"/>
    <col min="4879" max="5120" width="9.140625" style="14"/>
    <col min="5121" max="5121" width="13.28515625" style="14" customWidth="1"/>
    <col min="5122" max="5122" width="14" style="14" bestFit="1" customWidth="1"/>
    <col min="5123" max="5130" width="13.85546875" style="14" bestFit="1" customWidth="1"/>
    <col min="5131" max="5132" width="14" style="14" bestFit="1" customWidth="1"/>
    <col min="5133" max="5133" width="13.5703125" style="14" customWidth="1"/>
    <col min="5134" max="5134" width="16" style="14" bestFit="1" customWidth="1"/>
    <col min="5135" max="5376" width="9.140625" style="14"/>
    <col min="5377" max="5377" width="13.28515625" style="14" customWidth="1"/>
    <col min="5378" max="5378" width="14" style="14" bestFit="1" customWidth="1"/>
    <col min="5379" max="5386" width="13.85546875" style="14" bestFit="1" customWidth="1"/>
    <col min="5387" max="5388" width="14" style="14" bestFit="1" customWidth="1"/>
    <col min="5389" max="5389" width="13.5703125" style="14" customWidth="1"/>
    <col min="5390" max="5390" width="16" style="14" bestFit="1" customWidth="1"/>
    <col min="5391" max="5632" width="9.140625" style="14"/>
    <col min="5633" max="5633" width="13.28515625" style="14" customWidth="1"/>
    <col min="5634" max="5634" width="14" style="14" bestFit="1" customWidth="1"/>
    <col min="5635" max="5642" width="13.85546875" style="14" bestFit="1" customWidth="1"/>
    <col min="5643" max="5644" width="14" style="14" bestFit="1" customWidth="1"/>
    <col min="5645" max="5645" width="13.5703125" style="14" customWidth="1"/>
    <col min="5646" max="5646" width="16" style="14" bestFit="1" customWidth="1"/>
    <col min="5647" max="5888" width="9.140625" style="14"/>
    <col min="5889" max="5889" width="13.28515625" style="14" customWidth="1"/>
    <col min="5890" max="5890" width="14" style="14" bestFit="1" customWidth="1"/>
    <col min="5891" max="5898" width="13.85546875" style="14" bestFit="1" customWidth="1"/>
    <col min="5899" max="5900" width="14" style="14" bestFit="1" customWidth="1"/>
    <col min="5901" max="5901" width="13.5703125" style="14" customWidth="1"/>
    <col min="5902" max="5902" width="16" style="14" bestFit="1" customWidth="1"/>
    <col min="5903" max="6144" width="9.140625" style="14"/>
    <col min="6145" max="6145" width="13.28515625" style="14" customWidth="1"/>
    <col min="6146" max="6146" width="14" style="14" bestFit="1" customWidth="1"/>
    <col min="6147" max="6154" width="13.85546875" style="14" bestFit="1" customWidth="1"/>
    <col min="6155" max="6156" width="14" style="14" bestFit="1" customWidth="1"/>
    <col min="6157" max="6157" width="13.5703125" style="14" customWidth="1"/>
    <col min="6158" max="6158" width="16" style="14" bestFit="1" customWidth="1"/>
    <col min="6159" max="6400" width="9.140625" style="14"/>
    <col min="6401" max="6401" width="13.28515625" style="14" customWidth="1"/>
    <col min="6402" max="6402" width="14" style="14" bestFit="1" customWidth="1"/>
    <col min="6403" max="6410" width="13.85546875" style="14" bestFit="1" customWidth="1"/>
    <col min="6411" max="6412" width="14" style="14" bestFit="1" customWidth="1"/>
    <col min="6413" max="6413" width="13.5703125" style="14" customWidth="1"/>
    <col min="6414" max="6414" width="16" style="14" bestFit="1" customWidth="1"/>
    <col min="6415" max="6656" width="9.140625" style="14"/>
    <col min="6657" max="6657" width="13.28515625" style="14" customWidth="1"/>
    <col min="6658" max="6658" width="14" style="14" bestFit="1" customWidth="1"/>
    <col min="6659" max="6666" width="13.85546875" style="14" bestFit="1" customWidth="1"/>
    <col min="6667" max="6668" width="14" style="14" bestFit="1" customWidth="1"/>
    <col min="6669" max="6669" width="13.5703125" style="14" customWidth="1"/>
    <col min="6670" max="6670" width="16" style="14" bestFit="1" customWidth="1"/>
    <col min="6671" max="6912" width="9.140625" style="14"/>
    <col min="6913" max="6913" width="13.28515625" style="14" customWidth="1"/>
    <col min="6914" max="6914" width="14" style="14" bestFit="1" customWidth="1"/>
    <col min="6915" max="6922" width="13.85546875" style="14" bestFit="1" customWidth="1"/>
    <col min="6923" max="6924" width="14" style="14" bestFit="1" customWidth="1"/>
    <col min="6925" max="6925" width="13.5703125" style="14" customWidth="1"/>
    <col min="6926" max="6926" width="16" style="14" bestFit="1" customWidth="1"/>
    <col min="6927" max="7168" width="9.140625" style="14"/>
    <col min="7169" max="7169" width="13.28515625" style="14" customWidth="1"/>
    <col min="7170" max="7170" width="14" style="14" bestFit="1" customWidth="1"/>
    <col min="7171" max="7178" width="13.85546875" style="14" bestFit="1" customWidth="1"/>
    <col min="7179" max="7180" width="14" style="14" bestFit="1" customWidth="1"/>
    <col min="7181" max="7181" width="13.5703125" style="14" customWidth="1"/>
    <col min="7182" max="7182" width="16" style="14" bestFit="1" customWidth="1"/>
    <col min="7183" max="7424" width="9.140625" style="14"/>
    <col min="7425" max="7425" width="13.28515625" style="14" customWidth="1"/>
    <col min="7426" max="7426" width="14" style="14" bestFit="1" customWidth="1"/>
    <col min="7427" max="7434" width="13.85546875" style="14" bestFit="1" customWidth="1"/>
    <col min="7435" max="7436" width="14" style="14" bestFit="1" customWidth="1"/>
    <col min="7437" max="7437" width="13.5703125" style="14" customWidth="1"/>
    <col min="7438" max="7438" width="16" style="14" bestFit="1" customWidth="1"/>
    <col min="7439" max="7680" width="9.140625" style="14"/>
    <col min="7681" max="7681" width="13.28515625" style="14" customWidth="1"/>
    <col min="7682" max="7682" width="14" style="14" bestFit="1" customWidth="1"/>
    <col min="7683" max="7690" width="13.85546875" style="14" bestFit="1" customWidth="1"/>
    <col min="7691" max="7692" width="14" style="14" bestFit="1" customWidth="1"/>
    <col min="7693" max="7693" width="13.5703125" style="14" customWidth="1"/>
    <col min="7694" max="7694" width="16" style="14" bestFit="1" customWidth="1"/>
    <col min="7695" max="7936" width="9.140625" style="14"/>
    <col min="7937" max="7937" width="13.28515625" style="14" customWidth="1"/>
    <col min="7938" max="7938" width="14" style="14" bestFit="1" customWidth="1"/>
    <col min="7939" max="7946" width="13.85546875" style="14" bestFit="1" customWidth="1"/>
    <col min="7947" max="7948" width="14" style="14" bestFit="1" customWidth="1"/>
    <col min="7949" max="7949" width="13.5703125" style="14" customWidth="1"/>
    <col min="7950" max="7950" width="16" style="14" bestFit="1" customWidth="1"/>
    <col min="7951" max="8192" width="9.140625" style="14"/>
    <col min="8193" max="8193" width="13.28515625" style="14" customWidth="1"/>
    <col min="8194" max="8194" width="14" style="14" bestFit="1" customWidth="1"/>
    <col min="8195" max="8202" width="13.85546875" style="14" bestFit="1" customWidth="1"/>
    <col min="8203" max="8204" width="14" style="14" bestFit="1" customWidth="1"/>
    <col min="8205" max="8205" width="13.5703125" style="14" customWidth="1"/>
    <col min="8206" max="8206" width="16" style="14" bestFit="1" customWidth="1"/>
    <col min="8207" max="8448" width="9.140625" style="14"/>
    <col min="8449" max="8449" width="13.28515625" style="14" customWidth="1"/>
    <col min="8450" max="8450" width="14" style="14" bestFit="1" customWidth="1"/>
    <col min="8451" max="8458" width="13.85546875" style="14" bestFit="1" customWidth="1"/>
    <col min="8459" max="8460" width="14" style="14" bestFit="1" customWidth="1"/>
    <col min="8461" max="8461" width="13.5703125" style="14" customWidth="1"/>
    <col min="8462" max="8462" width="16" style="14" bestFit="1" customWidth="1"/>
    <col min="8463" max="8704" width="9.140625" style="14"/>
    <col min="8705" max="8705" width="13.28515625" style="14" customWidth="1"/>
    <col min="8706" max="8706" width="14" style="14" bestFit="1" customWidth="1"/>
    <col min="8707" max="8714" width="13.85546875" style="14" bestFit="1" customWidth="1"/>
    <col min="8715" max="8716" width="14" style="14" bestFit="1" customWidth="1"/>
    <col min="8717" max="8717" width="13.5703125" style="14" customWidth="1"/>
    <col min="8718" max="8718" width="16" style="14" bestFit="1" customWidth="1"/>
    <col min="8719" max="8960" width="9.140625" style="14"/>
    <col min="8961" max="8961" width="13.28515625" style="14" customWidth="1"/>
    <col min="8962" max="8962" width="14" style="14" bestFit="1" customWidth="1"/>
    <col min="8963" max="8970" width="13.85546875" style="14" bestFit="1" customWidth="1"/>
    <col min="8971" max="8972" width="14" style="14" bestFit="1" customWidth="1"/>
    <col min="8973" max="8973" width="13.5703125" style="14" customWidth="1"/>
    <col min="8974" max="8974" width="16" style="14" bestFit="1" customWidth="1"/>
    <col min="8975" max="9216" width="9.140625" style="14"/>
    <col min="9217" max="9217" width="13.28515625" style="14" customWidth="1"/>
    <col min="9218" max="9218" width="14" style="14" bestFit="1" customWidth="1"/>
    <col min="9219" max="9226" width="13.85546875" style="14" bestFit="1" customWidth="1"/>
    <col min="9227" max="9228" width="14" style="14" bestFit="1" customWidth="1"/>
    <col min="9229" max="9229" width="13.5703125" style="14" customWidth="1"/>
    <col min="9230" max="9230" width="16" style="14" bestFit="1" customWidth="1"/>
    <col min="9231" max="9472" width="9.140625" style="14"/>
    <col min="9473" max="9473" width="13.28515625" style="14" customWidth="1"/>
    <col min="9474" max="9474" width="14" style="14" bestFit="1" customWidth="1"/>
    <col min="9475" max="9482" width="13.85546875" style="14" bestFit="1" customWidth="1"/>
    <col min="9483" max="9484" width="14" style="14" bestFit="1" customWidth="1"/>
    <col min="9485" max="9485" width="13.5703125" style="14" customWidth="1"/>
    <col min="9486" max="9486" width="16" style="14" bestFit="1" customWidth="1"/>
    <col min="9487" max="9728" width="9.140625" style="14"/>
    <col min="9729" max="9729" width="13.28515625" style="14" customWidth="1"/>
    <col min="9730" max="9730" width="14" style="14" bestFit="1" customWidth="1"/>
    <col min="9731" max="9738" width="13.85546875" style="14" bestFit="1" customWidth="1"/>
    <col min="9739" max="9740" width="14" style="14" bestFit="1" customWidth="1"/>
    <col min="9741" max="9741" width="13.5703125" style="14" customWidth="1"/>
    <col min="9742" max="9742" width="16" style="14" bestFit="1" customWidth="1"/>
    <col min="9743" max="9984" width="9.140625" style="14"/>
    <col min="9985" max="9985" width="13.28515625" style="14" customWidth="1"/>
    <col min="9986" max="9986" width="14" style="14" bestFit="1" customWidth="1"/>
    <col min="9987" max="9994" width="13.85546875" style="14" bestFit="1" customWidth="1"/>
    <col min="9995" max="9996" width="14" style="14" bestFit="1" customWidth="1"/>
    <col min="9997" max="9997" width="13.5703125" style="14" customWidth="1"/>
    <col min="9998" max="9998" width="16" style="14" bestFit="1" customWidth="1"/>
    <col min="9999" max="10240" width="9.140625" style="14"/>
    <col min="10241" max="10241" width="13.28515625" style="14" customWidth="1"/>
    <col min="10242" max="10242" width="14" style="14" bestFit="1" customWidth="1"/>
    <col min="10243" max="10250" width="13.85546875" style="14" bestFit="1" customWidth="1"/>
    <col min="10251" max="10252" width="14" style="14" bestFit="1" customWidth="1"/>
    <col min="10253" max="10253" width="13.5703125" style="14" customWidth="1"/>
    <col min="10254" max="10254" width="16" style="14" bestFit="1" customWidth="1"/>
    <col min="10255" max="10496" width="9.140625" style="14"/>
    <col min="10497" max="10497" width="13.28515625" style="14" customWidth="1"/>
    <col min="10498" max="10498" width="14" style="14" bestFit="1" customWidth="1"/>
    <col min="10499" max="10506" width="13.85546875" style="14" bestFit="1" customWidth="1"/>
    <col min="10507" max="10508" width="14" style="14" bestFit="1" customWidth="1"/>
    <col min="10509" max="10509" width="13.5703125" style="14" customWidth="1"/>
    <col min="10510" max="10510" width="16" style="14" bestFit="1" customWidth="1"/>
    <col min="10511" max="10752" width="9.140625" style="14"/>
    <col min="10753" max="10753" width="13.28515625" style="14" customWidth="1"/>
    <col min="10754" max="10754" width="14" style="14" bestFit="1" customWidth="1"/>
    <col min="10755" max="10762" width="13.85546875" style="14" bestFit="1" customWidth="1"/>
    <col min="10763" max="10764" width="14" style="14" bestFit="1" customWidth="1"/>
    <col min="10765" max="10765" width="13.5703125" style="14" customWidth="1"/>
    <col min="10766" max="10766" width="16" style="14" bestFit="1" customWidth="1"/>
    <col min="10767" max="11008" width="9.140625" style="14"/>
    <col min="11009" max="11009" width="13.28515625" style="14" customWidth="1"/>
    <col min="11010" max="11010" width="14" style="14" bestFit="1" customWidth="1"/>
    <col min="11011" max="11018" width="13.85546875" style="14" bestFit="1" customWidth="1"/>
    <col min="11019" max="11020" width="14" style="14" bestFit="1" customWidth="1"/>
    <col min="11021" max="11021" width="13.5703125" style="14" customWidth="1"/>
    <col min="11022" max="11022" width="16" style="14" bestFit="1" customWidth="1"/>
    <col min="11023" max="11264" width="9.140625" style="14"/>
    <col min="11265" max="11265" width="13.28515625" style="14" customWidth="1"/>
    <col min="11266" max="11266" width="14" style="14" bestFit="1" customWidth="1"/>
    <col min="11267" max="11274" width="13.85546875" style="14" bestFit="1" customWidth="1"/>
    <col min="11275" max="11276" width="14" style="14" bestFit="1" customWidth="1"/>
    <col min="11277" max="11277" width="13.5703125" style="14" customWidth="1"/>
    <col min="11278" max="11278" width="16" style="14" bestFit="1" customWidth="1"/>
    <col min="11279" max="11520" width="9.140625" style="14"/>
    <col min="11521" max="11521" width="13.28515625" style="14" customWidth="1"/>
    <col min="11522" max="11522" width="14" style="14" bestFit="1" customWidth="1"/>
    <col min="11523" max="11530" width="13.85546875" style="14" bestFit="1" customWidth="1"/>
    <col min="11531" max="11532" width="14" style="14" bestFit="1" customWidth="1"/>
    <col min="11533" max="11533" width="13.5703125" style="14" customWidth="1"/>
    <col min="11534" max="11534" width="16" style="14" bestFit="1" customWidth="1"/>
    <col min="11535" max="11776" width="9.140625" style="14"/>
    <col min="11777" max="11777" width="13.28515625" style="14" customWidth="1"/>
    <col min="11778" max="11778" width="14" style="14" bestFit="1" customWidth="1"/>
    <col min="11779" max="11786" width="13.85546875" style="14" bestFit="1" customWidth="1"/>
    <col min="11787" max="11788" width="14" style="14" bestFit="1" customWidth="1"/>
    <col min="11789" max="11789" width="13.5703125" style="14" customWidth="1"/>
    <col min="11790" max="11790" width="16" style="14" bestFit="1" customWidth="1"/>
    <col min="11791" max="12032" width="9.140625" style="14"/>
    <col min="12033" max="12033" width="13.28515625" style="14" customWidth="1"/>
    <col min="12034" max="12034" width="14" style="14" bestFit="1" customWidth="1"/>
    <col min="12035" max="12042" width="13.85546875" style="14" bestFit="1" customWidth="1"/>
    <col min="12043" max="12044" width="14" style="14" bestFit="1" customWidth="1"/>
    <col min="12045" max="12045" width="13.5703125" style="14" customWidth="1"/>
    <col min="12046" max="12046" width="16" style="14" bestFit="1" customWidth="1"/>
    <col min="12047" max="12288" width="9.140625" style="14"/>
    <col min="12289" max="12289" width="13.28515625" style="14" customWidth="1"/>
    <col min="12290" max="12290" width="14" style="14" bestFit="1" customWidth="1"/>
    <col min="12291" max="12298" width="13.85546875" style="14" bestFit="1" customWidth="1"/>
    <col min="12299" max="12300" width="14" style="14" bestFit="1" customWidth="1"/>
    <col min="12301" max="12301" width="13.5703125" style="14" customWidth="1"/>
    <col min="12302" max="12302" width="16" style="14" bestFit="1" customWidth="1"/>
    <col min="12303" max="12544" width="9.140625" style="14"/>
    <col min="12545" max="12545" width="13.28515625" style="14" customWidth="1"/>
    <col min="12546" max="12546" width="14" style="14" bestFit="1" customWidth="1"/>
    <col min="12547" max="12554" width="13.85546875" style="14" bestFit="1" customWidth="1"/>
    <col min="12555" max="12556" width="14" style="14" bestFit="1" customWidth="1"/>
    <col min="12557" max="12557" width="13.5703125" style="14" customWidth="1"/>
    <col min="12558" max="12558" width="16" style="14" bestFit="1" customWidth="1"/>
    <col min="12559" max="12800" width="9.140625" style="14"/>
    <col min="12801" max="12801" width="13.28515625" style="14" customWidth="1"/>
    <col min="12802" max="12802" width="14" style="14" bestFit="1" customWidth="1"/>
    <col min="12803" max="12810" width="13.85546875" style="14" bestFit="1" customWidth="1"/>
    <col min="12811" max="12812" width="14" style="14" bestFit="1" customWidth="1"/>
    <col min="12813" max="12813" width="13.5703125" style="14" customWidth="1"/>
    <col min="12814" max="12814" width="16" style="14" bestFit="1" customWidth="1"/>
    <col min="12815" max="13056" width="9.140625" style="14"/>
    <col min="13057" max="13057" width="13.28515625" style="14" customWidth="1"/>
    <col min="13058" max="13058" width="14" style="14" bestFit="1" customWidth="1"/>
    <col min="13059" max="13066" width="13.85546875" style="14" bestFit="1" customWidth="1"/>
    <col min="13067" max="13068" width="14" style="14" bestFit="1" customWidth="1"/>
    <col min="13069" max="13069" width="13.5703125" style="14" customWidth="1"/>
    <col min="13070" max="13070" width="16" style="14" bestFit="1" customWidth="1"/>
    <col min="13071" max="13312" width="9.140625" style="14"/>
    <col min="13313" max="13313" width="13.28515625" style="14" customWidth="1"/>
    <col min="13314" max="13314" width="14" style="14" bestFit="1" customWidth="1"/>
    <col min="13315" max="13322" width="13.85546875" style="14" bestFit="1" customWidth="1"/>
    <col min="13323" max="13324" width="14" style="14" bestFit="1" customWidth="1"/>
    <col min="13325" max="13325" width="13.5703125" style="14" customWidth="1"/>
    <col min="13326" max="13326" width="16" style="14" bestFit="1" customWidth="1"/>
    <col min="13327" max="13568" width="9.140625" style="14"/>
    <col min="13569" max="13569" width="13.28515625" style="14" customWidth="1"/>
    <col min="13570" max="13570" width="14" style="14" bestFit="1" customWidth="1"/>
    <col min="13571" max="13578" width="13.85546875" style="14" bestFit="1" customWidth="1"/>
    <col min="13579" max="13580" width="14" style="14" bestFit="1" customWidth="1"/>
    <col min="13581" max="13581" width="13.5703125" style="14" customWidth="1"/>
    <col min="13582" max="13582" width="16" style="14" bestFit="1" customWidth="1"/>
    <col min="13583" max="13824" width="9.140625" style="14"/>
    <col min="13825" max="13825" width="13.28515625" style="14" customWidth="1"/>
    <col min="13826" max="13826" width="14" style="14" bestFit="1" customWidth="1"/>
    <col min="13827" max="13834" width="13.85546875" style="14" bestFit="1" customWidth="1"/>
    <col min="13835" max="13836" width="14" style="14" bestFit="1" customWidth="1"/>
    <col min="13837" max="13837" width="13.5703125" style="14" customWidth="1"/>
    <col min="13838" max="13838" width="16" style="14" bestFit="1" customWidth="1"/>
    <col min="13839" max="14080" width="9.140625" style="14"/>
    <col min="14081" max="14081" width="13.28515625" style="14" customWidth="1"/>
    <col min="14082" max="14082" width="14" style="14" bestFit="1" customWidth="1"/>
    <col min="14083" max="14090" width="13.85546875" style="14" bestFit="1" customWidth="1"/>
    <col min="14091" max="14092" width="14" style="14" bestFit="1" customWidth="1"/>
    <col min="14093" max="14093" width="13.5703125" style="14" customWidth="1"/>
    <col min="14094" max="14094" width="16" style="14" bestFit="1" customWidth="1"/>
    <col min="14095" max="14336" width="9.140625" style="14"/>
    <col min="14337" max="14337" width="13.28515625" style="14" customWidth="1"/>
    <col min="14338" max="14338" width="14" style="14" bestFit="1" customWidth="1"/>
    <col min="14339" max="14346" width="13.85546875" style="14" bestFit="1" customWidth="1"/>
    <col min="14347" max="14348" width="14" style="14" bestFit="1" customWidth="1"/>
    <col min="14349" max="14349" width="13.5703125" style="14" customWidth="1"/>
    <col min="14350" max="14350" width="16" style="14" bestFit="1" customWidth="1"/>
    <col min="14351" max="14592" width="9.140625" style="14"/>
    <col min="14593" max="14593" width="13.28515625" style="14" customWidth="1"/>
    <col min="14594" max="14594" width="14" style="14" bestFit="1" customWidth="1"/>
    <col min="14595" max="14602" width="13.85546875" style="14" bestFit="1" customWidth="1"/>
    <col min="14603" max="14604" width="14" style="14" bestFit="1" customWidth="1"/>
    <col min="14605" max="14605" width="13.5703125" style="14" customWidth="1"/>
    <col min="14606" max="14606" width="16" style="14" bestFit="1" customWidth="1"/>
    <col min="14607" max="14848" width="9.140625" style="14"/>
    <col min="14849" max="14849" width="13.28515625" style="14" customWidth="1"/>
    <col min="14850" max="14850" width="14" style="14" bestFit="1" customWidth="1"/>
    <col min="14851" max="14858" width="13.85546875" style="14" bestFit="1" customWidth="1"/>
    <col min="14859" max="14860" width="14" style="14" bestFit="1" customWidth="1"/>
    <col min="14861" max="14861" width="13.5703125" style="14" customWidth="1"/>
    <col min="14862" max="14862" width="16" style="14" bestFit="1" customWidth="1"/>
    <col min="14863" max="15104" width="9.140625" style="14"/>
    <col min="15105" max="15105" width="13.28515625" style="14" customWidth="1"/>
    <col min="15106" max="15106" width="14" style="14" bestFit="1" customWidth="1"/>
    <col min="15107" max="15114" width="13.85546875" style="14" bestFit="1" customWidth="1"/>
    <col min="15115" max="15116" width="14" style="14" bestFit="1" customWidth="1"/>
    <col min="15117" max="15117" width="13.5703125" style="14" customWidth="1"/>
    <col min="15118" max="15118" width="16" style="14" bestFit="1" customWidth="1"/>
    <col min="15119" max="15360" width="9.140625" style="14"/>
    <col min="15361" max="15361" width="13.28515625" style="14" customWidth="1"/>
    <col min="15362" max="15362" width="14" style="14" bestFit="1" customWidth="1"/>
    <col min="15363" max="15370" width="13.85546875" style="14" bestFit="1" customWidth="1"/>
    <col min="15371" max="15372" width="14" style="14" bestFit="1" customWidth="1"/>
    <col min="15373" max="15373" width="13.5703125" style="14" customWidth="1"/>
    <col min="15374" max="15374" width="16" style="14" bestFit="1" customWidth="1"/>
    <col min="15375" max="15616" width="9.140625" style="14"/>
    <col min="15617" max="15617" width="13.28515625" style="14" customWidth="1"/>
    <col min="15618" max="15618" width="14" style="14" bestFit="1" customWidth="1"/>
    <col min="15619" max="15626" width="13.85546875" style="14" bestFit="1" customWidth="1"/>
    <col min="15627" max="15628" width="14" style="14" bestFit="1" customWidth="1"/>
    <col min="15629" max="15629" width="13.5703125" style="14" customWidth="1"/>
    <col min="15630" max="15630" width="16" style="14" bestFit="1" customWidth="1"/>
    <col min="15631" max="15872" width="9.140625" style="14"/>
    <col min="15873" max="15873" width="13.28515625" style="14" customWidth="1"/>
    <col min="15874" max="15874" width="14" style="14" bestFit="1" customWidth="1"/>
    <col min="15875" max="15882" width="13.85546875" style="14" bestFit="1" customWidth="1"/>
    <col min="15883" max="15884" width="14" style="14" bestFit="1" customWidth="1"/>
    <col min="15885" max="15885" width="13.5703125" style="14" customWidth="1"/>
    <col min="15886" max="15886" width="16" style="14" bestFit="1" customWidth="1"/>
    <col min="15887" max="16128" width="9.140625" style="14"/>
    <col min="16129" max="16129" width="13.28515625" style="14" customWidth="1"/>
    <col min="16130" max="16130" width="14" style="14" bestFit="1" customWidth="1"/>
    <col min="16131" max="16138" width="13.85546875" style="14" bestFit="1" customWidth="1"/>
    <col min="16139" max="16140" width="14" style="14" bestFit="1" customWidth="1"/>
    <col min="16141" max="16141" width="13.5703125" style="14" customWidth="1"/>
    <col min="16142" max="16142" width="16" style="14" bestFit="1" customWidth="1"/>
    <col min="16143" max="16384" width="9.140625" style="14"/>
  </cols>
  <sheetData>
    <row r="2" spans="1:14" ht="20.25" x14ac:dyDescent="0.3">
      <c r="A2" s="13" t="s">
        <v>265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2">
        <v>692741.56</v>
      </c>
      <c r="C6" s="95">
        <v>704251.69</v>
      </c>
      <c r="D6" s="1">
        <v>691720.13</v>
      </c>
      <c r="E6" s="1">
        <v>702919.41</v>
      </c>
      <c r="F6" s="16">
        <v>652666.78</v>
      </c>
      <c r="G6" s="16">
        <v>725166.28</v>
      </c>
      <c r="H6" s="117">
        <v>583129.4</v>
      </c>
      <c r="I6" s="16">
        <v>568138.73</v>
      </c>
      <c r="J6" s="106">
        <v>674180.93</v>
      </c>
      <c r="K6" s="138">
        <v>700887.61</v>
      </c>
      <c r="L6" s="149">
        <v>720961.72</v>
      </c>
      <c r="M6" s="77">
        <v>766985.09</v>
      </c>
      <c r="N6" s="16">
        <f>SUM(B6:M6)</f>
        <v>8183749.3300000001</v>
      </c>
    </row>
    <row r="7" spans="1:14" x14ac:dyDescent="0.2">
      <c r="A7" s="14" t="s">
        <v>11</v>
      </c>
      <c r="B7" s="82">
        <v>173080.4</v>
      </c>
      <c r="C7" s="95">
        <v>196929.36</v>
      </c>
      <c r="D7" s="1">
        <v>188337.8</v>
      </c>
      <c r="E7" s="1">
        <v>202433.92000000001</v>
      </c>
      <c r="F7" s="1">
        <v>187514.08</v>
      </c>
      <c r="G7" s="1">
        <v>220036.3</v>
      </c>
      <c r="H7" s="117">
        <v>175719.15</v>
      </c>
      <c r="I7" s="1">
        <v>170105.57</v>
      </c>
      <c r="J7" s="163">
        <v>214309.82</v>
      </c>
      <c r="K7" s="138">
        <v>187692.82</v>
      </c>
      <c r="L7" s="149">
        <v>195316.46</v>
      </c>
      <c r="M7" s="77">
        <v>196055.19</v>
      </c>
      <c r="N7" s="16">
        <f t="shared" ref="N7:N22" si="0">SUM(B7:M7)</f>
        <v>2307530.87</v>
      </c>
    </row>
    <row r="8" spans="1:14" x14ac:dyDescent="0.2">
      <c r="A8" s="14" t="s">
        <v>12</v>
      </c>
      <c r="B8" s="82">
        <v>24656063.48</v>
      </c>
      <c r="C8" s="95">
        <v>24936832.25</v>
      </c>
      <c r="D8" s="1">
        <v>25766935.82</v>
      </c>
      <c r="E8" s="1">
        <v>26386965.449999999</v>
      </c>
      <c r="F8" s="1">
        <v>25505883.329999998</v>
      </c>
      <c r="G8" s="1">
        <v>29364229.969999999</v>
      </c>
      <c r="H8" s="117">
        <v>23979830.149999999</v>
      </c>
      <c r="I8" s="1">
        <v>23174207.48</v>
      </c>
      <c r="J8" s="163">
        <v>27447351.57</v>
      </c>
      <c r="K8" s="138">
        <v>24975018.940000001</v>
      </c>
      <c r="L8" s="149">
        <v>27027482.079999998</v>
      </c>
      <c r="M8" s="77">
        <v>26076340.82</v>
      </c>
      <c r="N8" s="16">
        <f t="shared" si="0"/>
        <v>309297141.33999997</v>
      </c>
    </row>
    <row r="9" spans="1:14" x14ac:dyDescent="0.2">
      <c r="A9" s="14" t="s">
        <v>13</v>
      </c>
      <c r="B9" s="82">
        <v>489103.56</v>
      </c>
      <c r="C9" s="95">
        <v>481020.18</v>
      </c>
      <c r="D9" s="1">
        <v>479179.88</v>
      </c>
      <c r="E9" s="1">
        <v>451626.44</v>
      </c>
      <c r="F9" s="1">
        <v>419590.9</v>
      </c>
      <c r="G9" s="1">
        <v>495128.36</v>
      </c>
      <c r="H9" s="117">
        <v>391665.17</v>
      </c>
      <c r="I9" s="1">
        <v>366366.26</v>
      </c>
      <c r="J9" s="163">
        <v>437217.19</v>
      </c>
      <c r="K9" s="138">
        <v>391738.43</v>
      </c>
      <c r="L9" s="149">
        <v>428043.98</v>
      </c>
      <c r="M9" s="77">
        <v>491239.76</v>
      </c>
      <c r="N9" s="16">
        <f t="shared" si="0"/>
        <v>5321920.1099999994</v>
      </c>
    </row>
    <row r="10" spans="1:14" x14ac:dyDescent="0.2">
      <c r="A10" s="14" t="s">
        <v>14</v>
      </c>
      <c r="B10" s="82">
        <v>750548.53</v>
      </c>
      <c r="C10" s="95">
        <v>795299.5</v>
      </c>
      <c r="D10" s="1">
        <v>766146.43</v>
      </c>
      <c r="E10" s="1">
        <v>750665.37</v>
      </c>
      <c r="F10" s="1">
        <v>758682.68</v>
      </c>
      <c r="G10" s="1">
        <v>771134.13</v>
      </c>
      <c r="H10" s="117">
        <v>697013.61</v>
      </c>
      <c r="I10" s="1">
        <v>662766.34</v>
      </c>
      <c r="J10" s="163">
        <v>787857.16</v>
      </c>
      <c r="K10" s="138">
        <v>676351.86</v>
      </c>
      <c r="L10" s="149">
        <v>781007.08</v>
      </c>
      <c r="M10" s="77">
        <v>735360.84</v>
      </c>
      <c r="N10" s="16">
        <f t="shared" si="0"/>
        <v>8932833.5300000012</v>
      </c>
    </row>
    <row r="11" spans="1:14" x14ac:dyDescent="0.2">
      <c r="A11" s="14" t="s">
        <v>15</v>
      </c>
      <c r="B11" s="82">
        <v>11444.82</v>
      </c>
      <c r="C11" s="95">
        <v>12502.36</v>
      </c>
      <c r="D11" s="1">
        <v>9337</v>
      </c>
      <c r="E11" s="1">
        <v>16350.28</v>
      </c>
      <c r="F11" s="1">
        <v>11335.74</v>
      </c>
      <c r="G11" s="1">
        <v>10550.67</v>
      </c>
      <c r="H11" s="117">
        <v>15458.6</v>
      </c>
      <c r="I11" s="1">
        <v>10598.21</v>
      </c>
      <c r="J11" s="163">
        <v>10975.41</v>
      </c>
      <c r="K11" s="138">
        <v>11405.66</v>
      </c>
      <c r="L11" s="149">
        <v>10855.6</v>
      </c>
      <c r="M11" s="77">
        <v>22847.31</v>
      </c>
      <c r="N11" s="16">
        <f t="shared" si="0"/>
        <v>153661.66</v>
      </c>
    </row>
    <row r="12" spans="1:14" x14ac:dyDescent="0.2">
      <c r="A12" s="14" t="s">
        <v>16</v>
      </c>
      <c r="B12" s="82">
        <v>138773.5</v>
      </c>
      <c r="C12" s="95">
        <v>135259.45000000001</v>
      </c>
      <c r="D12" s="1">
        <v>129863.25</v>
      </c>
      <c r="E12" s="1">
        <v>137786.01</v>
      </c>
      <c r="F12" s="1">
        <v>131253.04999999999</v>
      </c>
      <c r="G12" s="1">
        <v>215987.53</v>
      </c>
      <c r="H12" s="117">
        <v>148528.06</v>
      </c>
      <c r="I12" s="1">
        <v>143248.95000000001</v>
      </c>
      <c r="J12" s="163">
        <v>170255.72</v>
      </c>
      <c r="K12" s="138">
        <v>182930.1</v>
      </c>
      <c r="L12" s="149">
        <v>156544.19</v>
      </c>
      <c r="M12" s="77">
        <v>103612.61</v>
      </c>
      <c r="N12" s="16">
        <f t="shared" si="0"/>
        <v>1794042.4200000002</v>
      </c>
    </row>
    <row r="13" spans="1:14" x14ac:dyDescent="0.2">
      <c r="A13" s="14" t="s">
        <v>17</v>
      </c>
      <c r="B13" s="82">
        <v>244557.71</v>
      </c>
      <c r="C13" s="95">
        <v>282057.78000000003</v>
      </c>
      <c r="D13" s="1">
        <v>287880.21000000002</v>
      </c>
      <c r="E13" s="17">
        <v>282600.56</v>
      </c>
      <c r="F13" s="1">
        <v>251043.95</v>
      </c>
      <c r="G13" s="1">
        <v>271983.34000000003</v>
      </c>
      <c r="H13" s="117">
        <v>270097.61</v>
      </c>
      <c r="I13" s="1">
        <v>240469.95</v>
      </c>
      <c r="J13" s="163">
        <v>279596.51</v>
      </c>
      <c r="K13" s="138">
        <v>287729.84000000003</v>
      </c>
      <c r="L13" s="149">
        <v>310225.8</v>
      </c>
      <c r="M13" s="77">
        <v>336065</v>
      </c>
      <c r="N13" s="16">
        <f t="shared" si="0"/>
        <v>3344308.26</v>
      </c>
    </row>
    <row r="14" spans="1:14" x14ac:dyDescent="0.2">
      <c r="A14" s="14" t="s">
        <v>18</v>
      </c>
      <c r="B14" s="82">
        <v>125425.38</v>
      </c>
      <c r="C14" s="95">
        <v>118121.8</v>
      </c>
      <c r="D14" s="1">
        <v>109048.11</v>
      </c>
      <c r="E14" s="1">
        <v>131018.25</v>
      </c>
      <c r="F14" s="1">
        <v>118348.29</v>
      </c>
      <c r="G14" s="1">
        <v>101283.74</v>
      </c>
      <c r="H14" s="117">
        <v>96604.31</v>
      </c>
      <c r="I14" s="1">
        <v>98466.84</v>
      </c>
      <c r="J14" s="163">
        <v>119938.46</v>
      </c>
      <c r="K14" s="138">
        <v>97237.93</v>
      </c>
      <c r="L14" s="149">
        <v>117647.7</v>
      </c>
      <c r="M14" s="77">
        <v>161906.66</v>
      </c>
      <c r="N14" s="16">
        <f t="shared" si="0"/>
        <v>1395047.4699999997</v>
      </c>
    </row>
    <row r="15" spans="1:14" x14ac:dyDescent="0.2">
      <c r="A15" s="14" t="s">
        <v>19</v>
      </c>
      <c r="B15" s="82">
        <v>21453.32</v>
      </c>
      <c r="C15" s="95">
        <v>22289.22</v>
      </c>
      <c r="D15" s="1">
        <v>22731.06</v>
      </c>
      <c r="E15" s="1">
        <v>22146.28</v>
      </c>
      <c r="F15" s="1">
        <v>21460.84</v>
      </c>
      <c r="G15" s="1">
        <v>23877.82</v>
      </c>
      <c r="H15" s="117">
        <v>20942.41</v>
      </c>
      <c r="I15" s="1">
        <v>18175.330000000002</v>
      </c>
      <c r="J15" s="163">
        <v>28469.31</v>
      </c>
      <c r="K15" s="138">
        <v>18980.189999999999</v>
      </c>
      <c r="L15" s="149">
        <v>22319.48</v>
      </c>
      <c r="M15" s="77">
        <v>22141.16</v>
      </c>
      <c r="N15" s="16">
        <f t="shared" si="0"/>
        <v>264986.42000000004</v>
      </c>
    </row>
    <row r="16" spans="1:14" x14ac:dyDescent="0.2">
      <c r="A16" s="14" t="s">
        <v>20</v>
      </c>
      <c r="B16" s="82">
        <v>362688.59</v>
      </c>
      <c r="C16" s="95">
        <v>373795.59</v>
      </c>
      <c r="D16" s="1">
        <v>351445.02</v>
      </c>
      <c r="E16" s="1">
        <v>367138.32</v>
      </c>
      <c r="F16" s="1">
        <v>365983.66</v>
      </c>
      <c r="G16" s="1">
        <v>450653.06</v>
      </c>
      <c r="H16" s="117">
        <v>343944.71</v>
      </c>
      <c r="I16" s="1">
        <v>339791.17</v>
      </c>
      <c r="J16" s="163">
        <v>423338.6</v>
      </c>
      <c r="K16" s="138">
        <v>408900.52</v>
      </c>
      <c r="L16" s="149">
        <v>401164.95</v>
      </c>
      <c r="M16" s="77">
        <v>417735.28</v>
      </c>
      <c r="N16" s="16">
        <f t="shared" si="0"/>
        <v>4606579.4700000007</v>
      </c>
    </row>
    <row r="17" spans="1:14" x14ac:dyDescent="0.2">
      <c r="A17" s="14" t="s">
        <v>21</v>
      </c>
      <c r="B17" s="82">
        <v>28814.71</v>
      </c>
      <c r="C17" s="95">
        <v>26288.61</v>
      </c>
      <c r="D17" s="1">
        <v>28989.11</v>
      </c>
      <c r="E17" s="1">
        <v>32812.53</v>
      </c>
      <c r="F17" s="1">
        <v>28086.48</v>
      </c>
      <c r="G17" s="1">
        <v>29245.77</v>
      </c>
      <c r="H17" s="117">
        <v>27101.48</v>
      </c>
      <c r="I17" s="1">
        <v>24779.95</v>
      </c>
      <c r="J17" s="163">
        <v>28225.72</v>
      </c>
      <c r="K17" s="138">
        <v>34978.17</v>
      </c>
      <c r="L17" s="149">
        <v>29919.24</v>
      </c>
      <c r="M17" s="77">
        <v>26538.02</v>
      </c>
      <c r="N17" s="16">
        <f t="shared" si="0"/>
        <v>345779.79000000004</v>
      </c>
    </row>
    <row r="18" spans="1:14" x14ac:dyDescent="0.2">
      <c r="A18" s="14" t="s">
        <v>22</v>
      </c>
      <c r="B18" s="82">
        <v>384507.63</v>
      </c>
      <c r="C18" s="95">
        <v>400976.49</v>
      </c>
      <c r="D18" s="1">
        <v>401139.71</v>
      </c>
      <c r="E18" s="1">
        <v>415222</v>
      </c>
      <c r="F18" s="1">
        <v>403690.31</v>
      </c>
      <c r="G18" s="1">
        <v>442443.54</v>
      </c>
      <c r="H18" s="117">
        <v>365649.31</v>
      </c>
      <c r="I18" s="1">
        <v>361463.93</v>
      </c>
      <c r="J18" s="163">
        <v>448276.8</v>
      </c>
      <c r="K18" s="138">
        <v>412745.75</v>
      </c>
      <c r="L18" s="149">
        <v>456312.72</v>
      </c>
      <c r="M18" s="77">
        <v>467611.66</v>
      </c>
      <c r="N18" s="16">
        <f t="shared" si="0"/>
        <v>4960039.8500000006</v>
      </c>
    </row>
    <row r="19" spans="1:14" x14ac:dyDescent="0.2">
      <c r="A19" s="14" t="s">
        <v>23</v>
      </c>
      <c r="B19" s="82">
        <v>73850.3</v>
      </c>
      <c r="C19" s="95">
        <v>87178.11</v>
      </c>
      <c r="D19" s="1">
        <v>63328.78</v>
      </c>
      <c r="E19" s="1">
        <v>66717.759999999995</v>
      </c>
      <c r="F19" s="1">
        <v>88699.46</v>
      </c>
      <c r="G19" s="1">
        <v>76656.05</v>
      </c>
      <c r="H19" s="117">
        <v>80862.69</v>
      </c>
      <c r="I19" s="1">
        <v>66450.19</v>
      </c>
      <c r="J19" s="163">
        <v>70326.259999999995</v>
      </c>
      <c r="K19" s="138">
        <v>71511.39</v>
      </c>
      <c r="L19" s="149">
        <v>104534</v>
      </c>
      <c r="M19" s="77">
        <v>60462.8</v>
      </c>
      <c r="N19" s="16">
        <f t="shared" si="0"/>
        <v>910577.79000000015</v>
      </c>
    </row>
    <row r="20" spans="1:14" x14ac:dyDescent="0.2">
      <c r="A20" s="14" t="s">
        <v>24</v>
      </c>
      <c r="B20" s="82">
        <v>115400.25</v>
      </c>
      <c r="C20" s="95">
        <v>130783.91</v>
      </c>
      <c r="D20" s="1">
        <v>136945.18</v>
      </c>
      <c r="E20" s="1">
        <v>140916.70000000001</v>
      </c>
      <c r="F20" s="1">
        <v>128809.55</v>
      </c>
      <c r="G20" s="1">
        <v>203574</v>
      </c>
      <c r="H20" s="117">
        <v>104924.42</v>
      </c>
      <c r="I20" s="1">
        <v>122582.35</v>
      </c>
      <c r="J20" s="163">
        <v>36913.94</v>
      </c>
      <c r="K20" s="138">
        <v>108545.19</v>
      </c>
      <c r="L20" s="149">
        <v>118748.08</v>
      </c>
      <c r="M20" s="77">
        <v>155351.23000000001</v>
      </c>
      <c r="N20" s="16">
        <f t="shared" si="0"/>
        <v>1503494.8</v>
      </c>
    </row>
    <row r="21" spans="1:14" x14ac:dyDescent="0.2">
      <c r="A21" s="14" t="s">
        <v>25</v>
      </c>
      <c r="B21" s="82">
        <v>4899444.4000000004</v>
      </c>
      <c r="C21" s="95">
        <v>5069034.08</v>
      </c>
      <c r="D21" s="1">
        <v>4998874.57</v>
      </c>
      <c r="E21" s="1">
        <v>5049099.82</v>
      </c>
      <c r="F21" s="1">
        <v>4718571.74</v>
      </c>
      <c r="G21" s="1">
        <v>5453655.5700000003</v>
      </c>
      <c r="H21" s="117">
        <v>4244178.37</v>
      </c>
      <c r="I21" s="1">
        <v>4081300.68</v>
      </c>
      <c r="J21" s="163">
        <v>4413064.3499999996</v>
      </c>
      <c r="K21" s="138">
        <v>4616863.1500000004</v>
      </c>
      <c r="L21" s="149">
        <v>4900005.22</v>
      </c>
      <c r="M21" s="77">
        <v>5094082.62</v>
      </c>
      <c r="N21" s="16">
        <f t="shared" si="0"/>
        <v>57538174.569999993</v>
      </c>
    </row>
    <row r="22" spans="1:14" x14ac:dyDescent="0.2">
      <c r="A22" s="14" t="s">
        <v>26</v>
      </c>
      <c r="B22" s="87">
        <v>122237.59</v>
      </c>
      <c r="C22" s="96">
        <v>123146.11</v>
      </c>
      <c r="D22" s="1">
        <v>149870.62</v>
      </c>
      <c r="E22" s="1">
        <v>138403.04999999999</v>
      </c>
      <c r="F22" s="1">
        <v>130783.89</v>
      </c>
      <c r="G22" s="1">
        <v>163124.12</v>
      </c>
      <c r="H22" s="118">
        <v>114419.46</v>
      </c>
      <c r="I22" s="1">
        <v>170510.53</v>
      </c>
      <c r="J22" s="157">
        <v>130416.88</v>
      </c>
      <c r="K22" s="139">
        <v>149220.98000000001</v>
      </c>
      <c r="L22" s="150">
        <v>153164.66</v>
      </c>
      <c r="M22" s="78">
        <v>138109.51</v>
      </c>
      <c r="N22" s="16">
        <f t="shared" si="0"/>
        <v>1683407.4</v>
      </c>
    </row>
    <row r="23" spans="1:14" x14ac:dyDescent="0.2">
      <c r="B23" s="18"/>
      <c r="C23" s="1"/>
    </row>
    <row r="24" spans="1:14" x14ac:dyDescent="0.2">
      <c r="A24" s="14" t="s">
        <v>9</v>
      </c>
      <c r="B24" s="19">
        <f t="shared" ref="B24:M24" si="1">SUM(B6:B23)</f>
        <v>33290135.73</v>
      </c>
      <c r="C24" s="19">
        <f t="shared" si="1"/>
        <v>33895766.489999995</v>
      </c>
      <c r="D24" s="19">
        <f t="shared" si="1"/>
        <v>34581772.68</v>
      </c>
      <c r="E24" s="19">
        <f t="shared" si="1"/>
        <v>35294822.150000006</v>
      </c>
      <c r="F24" s="19">
        <f t="shared" si="1"/>
        <v>33922404.729999997</v>
      </c>
      <c r="G24" s="19">
        <f t="shared" si="1"/>
        <v>39018730.249999993</v>
      </c>
      <c r="H24" s="19">
        <f>SUM(H6:H23)</f>
        <v>31660068.910000004</v>
      </c>
      <c r="I24" s="19">
        <f t="shared" si="1"/>
        <v>30619422.460000005</v>
      </c>
      <c r="J24" s="19">
        <f t="shared" si="1"/>
        <v>35720714.63000001</v>
      </c>
      <c r="K24" s="19">
        <f t="shared" si="1"/>
        <v>33332738.530000005</v>
      </c>
      <c r="L24" s="19">
        <f t="shared" si="1"/>
        <v>35934252.959999993</v>
      </c>
      <c r="M24" s="19">
        <f t="shared" si="1"/>
        <v>35272445.560000002</v>
      </c>
      <c r="N24" s="19">
        <f>SUM(N6:N22)</f>
        <v>412543275.0800001</v>
      </c>
    </row>
    <row r="26" spans="1:14" x14ac:dyDescent="0.2">
      <c r="A26" s="20" t="s">
        <v>40</v>
      </c>
      <c r="B26" s="1">
        <v>596137.88</v>
      </c>
      <c r="C26" s="105">
        <v>606619.65</v>
      </c>
      <c r="D26" s="1">
        <v>618775.43000000005</v>
      </c>
      <c r="E26" s="1">
        <v>631274.94999999995</v>
      </c>
      <c r="F26" s="1">
        <v>607234.13</v>
      </c>
      <c r="G26" s="1">
        <v>699570.05</v>
      </c>
      <c r="H26" s="1">
        <v>566034.26</v>
      </c>
      <c r="I26" s="1">
        <v>548042.80000000005</v>
      </c>
      <c r="J26" s="1">
        <v>639030.69999999995</v>
      </c>
      <c r="K26" s="1">
        <v>596320.86</v>
      </c>
      <c r="L26" s="1">
        <v>643855.30000000005</v>
      </c>
      <c r="M26" s="1">
        <v>631332.06000000006</v>
      </c>
      <c r="N26" s="1">
        <f>SUM(B26:M26)</f>
        <v>7384228.0700000003</v>
      </c>
    </row>
    <row r="27" spans="1:14" x14ac:dyDescent="0.2">
      <c r="A27" s="20" t="s">
        <v>41</v>
      </c>
      <c r="B27" s="1">
        <v>178747</v>
      </c>
      <c r="C27" s="105">
        <v>161595.79</v>
      </c>
      <c r="D27" s="1">
        <v>158047.57999999999</v>
      </c>
      <c r="E27" s="1">
        <v>146758.16</v>
      </c>
      <c r="F27" s="1">
        <v>169455.65</v>
      </c>
      <c r="G27" s="1">
        <v>257131.53</v>
      </c>
      <c r="H27" s="1">
        <v>118712.19</v>
      </c>
      <c r="I27" s="1">
        <v>149268.29999999999</v>
      </c>
      <c r="J27" s="1">
        <v>156294.57999999999</v>
      </c>
      <c r="K27" s="1">
        <v>146418.04999999999</v>
      </c>
      <c r="L27" s="1">
        <v>213622.55</v>
      </c>
      <c r="M27" s="1">
        <v>172342.52</v>
      </c>
      <c r="N27" s="1">
        <f>SUM(B27:M27)</f>
        <v>2028393.9000000001</v>
      </c>
    </row>
    <row r="28" spans="1:14" ht="13.5" thickBot="1" x14ac:dyDescent="0.25">
      <c r="M28" s="21" t="s">
        <v>42</v>
      </c>
      <c r="N28" s="22">
        <f>N24+N26+N27</f>
        <v>421955897.05000007</v>
      </c>
    </row>
    <row r="29" spans="1:14" ht="13.5" thickTop="1" x14ac:dyDescent="0.2">
      <c r="C29" s="20"/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1"/>
  <sheetViews>
    <sheetView workbookViewId="0">
      <selection activeCell="O6" sqref="O6"/>
    </sheetView>
  </sheetViews>
  <sheetFormatPr defaultRowHeight="12.75" x14ac:dyDescent="0.2"/>
  <cols>
    <col min="1" max="1" width="13" style="14" customWidth="1"/>
    <col min="2" max="4" width="15" style="14" bestFit="1" customWidth="1"/>
    <col min="5" max="5" width="15.140625" style="14" bestFit="1" customWidth="1"/>
    <col min="6" max="10" width="15" style="14" bestFit="1" customWidth="1"/>
    <col min="11" max="11" width="14.7109375" style="14" customWidth="1"/>
    <col min="12" max="13" width="15" style="14" bestFit="1" customWidth="1"/>
    <col min="14" max="14" width="17.7109375" style="14" bestFit="1" customWidth="1"/>
    <col min="15" max="256" width="9.140625" style="14"/>
    <col min="257" max="257" width="13" style="14" customWidth="1"/>
    <col min="258" max="258" width="14" style="14" bestFit="1" customWidth="1"/>
    <col min="259" max="264" width="13.85546875" style="14" bestFit="1" customWidth="1"/>
    <col min="265" max="266" width="14" style="14" bestFit="1" customWidth="1"/>
    <col min="267" max="269" width="13.85546875" style="14" bestFit="1" customWidth="1"/>
    <col min="270" max="270" width="16" style="14" bestFit="1" customWidth="1"/>
    <col min="271" max="512" width="9.140625" style="14"/>
    <col min="513" max="513" width="13" style="14" customWidth="1"/>
    <col min="514" max="514" width="14" style="14" bestFit="1" customWidth="1"/>
    <col min="515" max="520" width="13.85546875" style="14" bestFit="1" customWidth="1"/>
    <col min="521" max="522" width="14" style="14" bestFit="1" customWidth="1"/>
    <col min="523" max="525" width="13.85546875" style="14" bestFit="1" customWidth="1"/>
    <col min="526" max="526" width="16" style="14" bestFit="1" customWidth="1"/>
    <col min="527" max="768" width="9.140625" style="14"/>
    <col min="769" max="769" width="13" style="14" customWidth="1"/>
    <col min="770" max="770" width="14" style="14" bestFit="1" customWidth="1"/>
    <col min="771" max="776" width="13.85546875" style="14" bestFit="1" customWidth="1"/>
    <col min="777" max="778" width="14" style="14" bestFit="1" customWidth="1"/>
    <col min="779" max="781" width="13.85546875" style="14" bestFit="1" customWidth="1"/>
    <col min="782" max="782" width="16" style="14" bestFit="1" customWidth="1"/>
    <col min="783" max="1024" width="9.140625" style="14"/>
    <col min="1025" max="1025" width="13" style="14" customWidth="1"/>
    <col min="1026" max="1026" width="14" style="14" bestFit="1" customWidth="1"/>
    <col min="1027" max="1032" width="13.85546875" style="14" bestFit="1" customWidth="1"/>
    <col min="1033" max="1034" width="14" style="14" bestFit="1" customWidth="1"/>
    <col min="1035" max="1037" width="13.85546875" style="14" bestFit="1" customWidth="1"/>
    <col min="1038" max="1038" width="16" style="14" bestFit="1" customWidth="1"/>
    <col min="1039" max="1280" width="9.140625" style="14"/>
    <col min="1281" max="1281" width="13" style="14" customWidth="1"/>
    <col min="1282" max="1282" width="14" style="14" bestFit="1" customWidth="1"/>
    <col min="1283" max="1288" width="13.85546875" style="14" bestFit="1" customWidth="1"/>
    <col min="1289" max="1290" width="14" style="14" bestFit="1" customWidth="1"/>
    <col min="1291" max="1293" width="13.85546875" style="14" bestFit="1" customWidth="1"/>
    <col min="1294" max="1294" width="16" style="14" bestFit="1" customWidth="1"/>
    <col min="1295" max="1536" width="9.140625" style="14"/>
    <col min="1537" max="1537" width="13" style="14" customWidth="1"/>
    <col min="1538" max="1538" width="14" style="14" bestFit="1" customWidth="1"/>
    <col min="1539" max="1544" width="13.85546875" style="14" bestFit="1" customWidth="1"/>
    <col min="1545" max="1546" width="14" style="14" bestFit="1" customWidth="1"/>
    <col min="1547" max="1549" width="13.85546875" style="14" bestFit="1" customWidth="1"/>
    <col min="1550" max="1550" width="16" style="14" bestFit="1" customWidth="1"/>
    <col min="1551" max="1792" width="9.140625" style="14"/>
    <col min="1793" max="1793" width="13" style="14" customWidth="1"/>
    <col min="1794" max="1794" width="14" style="14" bestFit="1" customWidth="1"/>
    <col min="1795" max="1800" width="13.85546875" style="14" bestFit="1" customWidth="1"/>
    <col min="1801" max="1802" width="14" style="14" bestFit="1" customWidth="1"/>
    <col min="1803" max="1805" width="13.85546875" style="14" bestFit="1" customWidth="1"/>
    <col min="1806" max="1806" width="16" style="14" bestFit="1" customWidth="1"/>
    <col min="1807" max="2048" width="9.140625" style="14"/>
    <col min="2049" max="2049" width="13" style="14" customWidth="1"/>
    <col min="2050" max="2050" width="14" style="14" bestFit="1" customWidth="1"/>
    <col min="2051" max="2056" width="13.85546875" style="14" bestFit="1" customWidth="1"/>
    <col min="2057" max="2058" width="14" style="14" bestFit="1" customWidth="1"/>
    <col min="2059" max="2061" width="13.85546875" style="14" bestFit="1" customWidth="1"/>
    <col min="2062" max="2062" width="16" style="14" bestFit="1" customWidth="1"/>
    <col min="2063" max="2304" width="9.140625" style="14"/>
    <col min="2305" max="2305" width="13" style="14" customWidth="1"/>
    <col min="2306" max="2306" width="14" style="14" bestFit="1" customWidth="1"/>
    <col min="2307" max="2312" width="13.85546875" style="14" bestFit="1" customWidth="1"/>
    <col min="2313" max="2314" width="14" style="14" bestFit="1" customWidth="1"/>
    <col min="2315" max="2317" width="13.85546875" style="14" bestFit="1" customWidth="1"/>
    <col min="2318" max="2318" width="16" style="14" bestFit="1" customWidth="1"/>
    <col min="2319" max="2560" width="9.140625" style="14"/>
    <col min="2561" max="2561" width="13" style="14" customWidth="1"/>
    <col min="2562" max="2562" width="14" style="14" bestFit="1" customWidth="1"/>
    <col min="2563" max="2568" width="13.85546875" style="14" bestFit="1" customWidth="1"/>
    <col min="2569" max="2570" width="14" style="14" bestFit="1" customWidth="1"/>
    <col min="2571" max="2573" width="13.85546875" style="14" bestFit="1" customWidth="1"/>
    <col min="2574" max="2574" width="16" style="14" bestFit="1" customWidth="1"/>
    <col min="2575" max="2816" width="9.140625" style="14"/>
    <col min="2817" max="2817" width="13" style="14" customWidth="1"/>
    <col min="2818" max="2818" width="14" style="14" bestFit="1" customWidth="1"/>
    <col min="2819" max="2824" width="13.85546875" style="14" bestFit="1" customWidth="1"/>
    <col min="2825" max="2826" width="14" style="14" bestFit="1" customWidth="1"/>
    <col min="2827" max="2829" width="13.85546875" style="14" bestFit="1" customWidth="1"/>
    <col min="2830" max="2830" width="16" style="14" bestFit="1" customWidth="1"/>
    <col min="2831" max="3072" width="9.140625" style="14"/>
    <col min="3073" max="3073" width="13" style="14" customWidth="1"/>
    <col min="3074" max="3074" width="14" style="14" bestFit="1" customWidth="1"/>
    <col min="3075" max="3080" width="13.85546875" style="14" bestFit="1" customWidth="1"/>
    <col min="3081" max="3082" width="14" style="14" bestFit="1" customWidth="1"/>
    <col min="3083" max="3085" width="13.85546875" style="14" bestFit="1" customWidth="1"/>
    <col min="3086" max="3086" width="16" style="14" bestFit="1" customWidth="1"/>
    <col min="3087" max="3328" width="9.140625" style="14"/>
    <col min="3329" max="3329" width="13" style="14" customWidth="1"/>
    <col min="3330" max="3330" width="14" style="14" bestFit="1" customWidth="1"/>
    <col min="3331" max="3336" width="13.85546875" style="14" bestFit="1" customWidth="1"/>
    <col min="3337" max="3338" width="14" style="14" bestFit="1" customWidth="1"/>
    <col min="3339" max="3341" width="13.85546875" style="14" bestFit="1" customWidth="1"/>
    <col min="3342" max="3342" width="16" style="14" bestFit="1" customWidth="1"/>
    <col min="3343" max="3584" width="9.140625" style="14"/>
    <col min="3585" max="3585" width="13" style="14" customWidth="1"/>
    <col min="3586" max="3586" width="14" style="14" bestFit="1" customWidth="1"/>
    <col min="3587" max="3592" width="13.85546875" style="14" bestFit="1" customWidth="1"/>
    <col min="3593" max="3594" width="14" style="14" bestFit="1" customWidth="1"/>
    <col min="3595" max="3597" width="13.85546875" style="14" bestFit="1" customWidth="1"/>
    <col min="3598" max="3598" width="16" style="14" bestFit="1" customWidth="1"/>
    <col min="3599" max="3840" width="9.140625" style="14"/>
    <col min="3841" max="3841" width="13" style="14" customWidth="1"/>
    <col min="3842" max="3842" width="14" style="14" bestFit="1" customWidth="1"/>
    <col min="3843" max="3848" width="13.85546875" style="14" bestFit="1" customWidth="1"/>
    <col min="3849" max="3850" width="14" style="14" bestFit="1" customWidth="1"/>
    <col min="3851" max="3853" width="13.85546875" style="14" bestFit="1" customWidth="1"/>
    <col min="3854" max="3854" width="16" style="14" bestFit="1" customWidth="1"/>
    <col min="3855" max="4096" width="9.140625" style="14"/>
    <col min="4097" max="4097" width="13" style="14" customWidth="1"/>
    <col min="4098" max="4098" width="14" style="14" bestFit="1" customWidth="1"/>
    <col min="4099" max="4104" width="13.85546875" style="14" bestFit="1" customWidth="1"/>
    <col min="4105" max="4106" width="14" style="14" bestFit="1" customWidth="1"/>
    <col min="4107" max="4109" width="13.85546875" style="14" bestFit="1" customWidth="1"/>
    <col min="4110" max="4110" width="16" style="14" bestFit="1" customWidth="1"/>
    <col min="4111" max="4352" width="9.140625" style="14"/>
    <col min="4353" max="4353" width="13" style="14" customWidth="1"/>
    <col min="4354" max="4354" width="14" style="14" bestFit="1" customWidth="1"/>
    <col min="4355" max="4360" width="13.85546875" style="14" bestFit="1" customWidth="1"/>
    <col min="4361" max="4362" width="14" style="14" bestFit="1" customWidth="1"/>
    <col min="4363" max="4365" width="13.85546875" style="14" bestFit="1" customWidth="1"/>
    <col min="4366" max="4366" width="16" style="14" bestFit="1" customWidth="1"/>
    <col min="4367" max="4608" width="9.140625" style="14"/>
    <col min="4609" max="4609" width="13" style="14" customWidth="1"/>
    <col min="4610" max="4610" width="14" style="14" bestFit="1" customWidth="1"/>
    <col min="4611" max="4616" width="13.85546875" style="14" bestFit="1" customWidth="1"/>
    <col min="4617" max="4618" width="14" style="14" bestFit="1" customWidth="1"/>
    <col min="4619" max="4621" width="13.85546875" style="14" bestFit="1" customWidth="1"/>
    <col min="4622" max="4622" width="16" style="14" bestFit="1" customWidth="1"/>
    <col min="4623" max="4864" width="9.140625" style="14"/>
    <col min="4865" max="4865" width="13" style="14" customWidth="1"/>
    <col min="4866" max="4866" width="14" style="14" bestFit="1" customWidth="1"/>
    <col min="4867" max="4872" width="13.85546875" style="14" bestFit="1" customWidth="1"/>
    <col min="4873" max="4874" width="14" style="14" bestFit="1" customWidth="1"/>
    <col min="4875" max="4877" width="13.85546875" style="14" bestFit="1" customWidth="1"/>
    <col min="4878" max="4878" width="16" style="14" bestFit="1" customWidth="1"/>
    <col min="4879" max="5120" width="9.140625" style="14"/>
    <col min="5121" max="5121" width="13" style="14" customWidth="1"/>
    <col min="5122" max="5122" width="14" style="14" bestFit="1" customWidth="1"/>
    <col min="5123" max="5128" width="13.85546875" style="14" bestFit="1" customWidth="1"/>
    <col min="5129" max="5130" width="14" style="14" bestFit="1" customWidth="1"/>
    <col min="5131" max="5133" width="13.85546875" style="14" bestFit="1" customWidth="1"/>
    <col min="5134" max="5134" width="16" style="14" bestFit="1" customWidth="1"/>
    <col min="5135" max="5376" width="9.140625" style="14"/>
    <col min="5377" max="5377" width="13" style="14" customWidth="1"/>
    <col min="5378" max="5378" width="14" style="14" bestFit="1" customWidth="1"/>
    <col min="5379" max="5384" width="13.85546875" style="14" bestFit="1" customWidth="1"/>
    <col min="5385" max="5386" width="14" style="14" bestFit="1" customWidth="1"/>
    <col min="5387" max="5389" width="13.85546875" style="14" bestFit="1" customWidth="1"/>
    <col min="5390" max="5390" width="16" style="14" bestFit="1" customWidth="1"/>
    <col min="5391" max="5632" width="9.140625" style="14"/>
    <col min="5633" max="5633" width="13" style="14" customWidth="1"/>
    <col min="5634" max="5634" width="14" style="14" bestFit="1" customWidth="1"/>
    <col min="5635" max="5640" width="13.85546875" style="14" bestFit="1" customWidth="1"/>
    <col min="5641" max="5642" width="14" style="14" bestFit="1" customWidth="1"/>
    <col min="5643" max="5645" width="13.85546875" style="14" bestFit="1" customWidth="1"/>
    <col min="5646" max="5646" width="16" style="14" bestFit="1" customWidth="1"/>
    <col min="5647" max="5888" width="9.140625" style="14"/>
    <col min="5889" max="5889" width="13" style="14" customWidth="1"/>
    <col min="5890" max="5890" width="14" style="14" bestFit="1" customWidth="1"/>
    <col min="5891" max="5896" width="13.85546875" style="14" bestFit="1" customWidth="1"/>
    <col min="5897" max="5898" width="14" style="14" bestFit="1" customWidth="1"/>
    <col min="5899" max="5901" width="13.85546875" style="14" bestFit="1" customWidth="1"/>
    <col min="5902" max="5902" width="16" style="14" bestFit="1" customWidth="1"/>
    <col min="5903" max="6144" width="9.140625" style="14"/>
    <col min="6145" max="6145" width="13" style="14" customWidth="1"/>
    <col min="6146" max="6146" width="14" style="14" bestFit="1" customWidth="1"/>
    <col min="6147" max="6152" width="13.85546875" style="14" bestFit="1" customWidth="1"/>
    <col min="6153" max="6154" width="14" style="14" bestFit="1" customWidth="1"/>
    <col min="6155" max="6157" width="13.85546875" style="14" bestFit="1" customWidth="1"/>
    <col min="6158" max="6158" width="16" style="14" bestFit="1" customWidth="1"/>
    <col min="6159" max="6400" width="9.140625" style="14"/>
    <col min="6401" max="6401" width="13" style="14" customWidth="1"/>
    <col min="6402" max="6402" width="14" style="14" bestFit="1" customWidth="1"/>
    <col min="6403" max="6408" width="13.85546875" style="14" bestFit="1" customWidth="1"/>
    <col min="6409" max="6410" width="14" style="14" bestFit="1" customWidth="1"/>
    <col min="6411" max="6413" width="13.85546875" style="14" bestFit="1" customWidth="1"/>
    <col min="6414" max="6414" width="16" style="14" bestFit="1" customWidth="1"/>
    <col min="6415" max="6656" width="9.140625" style="14"/>
    <col min="6657" max="6657" width="13" style="14" customWidth="1"/>
    <col min="6658" max="6658" width="14" style="14" bestFit="1" customWidth="1"/>
    <col min="6659" max="6664" width="13.85546875" style="14" bestFit="1" customWidth="1"/>
    <col min="6665" max="6666" width="14" style="14" bestFit="1" customWidth="1"/>
    <col min="6667" max="6669" width="13.85546875" style="14" bestFit="1" customWidth="1"/>
    <col min="6670" max="6670" width="16" style="14" bestFit="1" customWidth="1"/>
    <col min="6671" max="6912" width="9.140625" style="14"/>
    <col min="6913" max="6913" width="13" style="14" customWidth="1"/>
    <col min="6914" max="6914" width="14" style="14" bestFit="1" customWidth="1"/>
    <col min="6915" max="6920" width="13.85546875" style="14" bestFit="1" customWidth="1"/>
    <col min="6921" max="6922" width="14" style="14" bestFit="1" customWidth="1"/>
    <col min="6923" max="6925" width="13.85546875" style="14" bestFit="1" customWidth="1"/>
    <col min="6926" max="6926" width="16" style="14" bestFit="1" customWidth="1"/>
    <col min="6927" max="7168" width="9.140625" style="14"/>
    <col min="7169" max="7169" width="13" style="14" customWidth="1"/>
    <col min="7170" max="7170" width="14" style="14" bestFit="1" customWidth="1"/>
    <col min="7171" max="7176" width="13.85546875" style="14" bestFit="1" customWidth="1"/>
    <col min="7177" max="7178" width="14" style="14" bestFit="1" customWidth="1"/>
    <col min="7179" max="7181" width="13.85546875" style="14" bestFit="1" customWidth="1"/>
    <col min="7182" max="7182" width="16" style="14" bestFit="1" customWidth="1"/>
    <col min="7183" max="7424" width="9.140625" style="14"/>
    <col min="7425" max="7425" width="13" style="14" customWidth="1"/>
    <col min="7426" max="7426" width="14" style="14" bestFit="1" customWidth="1"/>
    <col min="7427" max="7432" width="13.85546875" style="14" bestFit="1" customWidth="1"/>
    <col min="7433" max="7434" width="14" style="14" bestFit="1" customWidth="1"/>
    <col min="7435" max="7437" width="13.85546875" style="14" bestFit="1" customWidth="1"/>
    <col min="7438" max="7438" width="16" style="14" bestFit="1" customWidth="1"/>
    <col min="7439" max="7680" width="9.140625" style="14"/>
    <col min="7681" max="7681" width="13" style="14" customWidth="1"/>
    <col min="7682" max="7682" width="14" style="14" bestFit="1" customWidth="1"/>
    <col min="7683" max="7688" width="13.85546875" style="14" bestFit="1" customWidth="1"/>
    <col min="7689" max="7690" width="14" style="14" bestFit="1" customWidth="1"/>
    <col min="7691" max="7693" width="13.85546875" style="14" bestFit="1" customWidth="1"/>
    <col min="7694" max="7694" width="16" style="14" bestFit="1" customWidth="1"/>
    <col min="7695" max="7936" width="9.140625" style="14"/>
    <col min="7937" max="7937" width="13" style="14" customWidth="1"/>
    <col min="7938" max="7938" width="14" style="14" bestFit="1" customWidth="1"/>
    <col min="7939" max="7944" width="13.85546875" style="14" bestFit="1" customWidth="1"/>
    <col min="7945" max="7946" width="14" style="14" bestFit="1" customWidth="1"/>
    <col min="7947" max="7949" width="13.85546875" style="14" bestFit="1" customWidth="1"/>
    <col min="7950" max="7950" width="16" style="14" bestFit="1" customWidth="1"/>
    <col min="7951" max="8192" width="9.140625" style="14"/>
    <col min="8193" max="8193" width="13" style="14" customWidth="1"/>
    <col min="8194" max="8194" width="14" style="14" bestFit="1" customWidth="1"/>
    <col min="8195" max="8200" width="13.85546875" style="14" bestFit="1" customWidth="1"/>
    <col min="8201" max="8202" width="14" style="14" bestFit="1" customWidth="1"/>
    <col min="8203" max="8205" width="13.85546875" style="14" bestFit="1" customWidth="1"/>
    <col min="8206" max="8206" width="16" style="14" bestFit="1" customWidth="1"/>
    <col min="8207" max="8448" width="9.140625" style="14"/>
    <col min="8449" max="8449" width="13" style="14" customWidth="1"/>
    <col min="8450" max="8450" width="14" style="14" bestFit="1" customWidth="1"/>
    <col min="8451" max="8456" width="13.85546875" style="14" bestFit="1" customWidth="1"/>
    <col min="8457" max="8458" width="14" style="14" bestFit="1" customWidth="1"/>
    <col min="8459" max="8461" width="13.85546875" style="14" bestFit="1" customWidth="1"/>
    <col min="8462" max="8462" width="16" style="14" bestFit="1" customWidth="1"/>
    <col min="8463" max="8704" width="9.140625" style="14"/>
    <col min="8705" max="8705" width="13" style="14" customWidth="1"/>
    <col min="8706" max="8706" width="14" style="14" bestFit="1" customWidth="1"/>
    <col min="8707" max="8712" width="13.85546875" style="14" bestFit="1" customWidth="1"/>
    <col min="8713" max="8714" width="14" style="14" bestFit="1" customWidth="1"/>
    <col min="8715" max="8717" width="13.85546875" style="14" bestFit="1" customWidth="1"/>
    <col min="8718" max="8718" width="16" style="14" bestFit="1" customWidth="1"/>
    <col min="8719" max="8960" width="9.140625" style="14"/>
    <col min="8961" max="8961" width="13" style="14" customWidth="1"/>
    <col min="8962" max="8962" width="14" style="14" bestFit="1" customWidth="1"/>
    <col min="8963" max="8968" width="13.85546875" style="14" bestFit="1" customWidth="1"/>
    <col min="8969" max="8970" width="14" style="14" bestFit="1" customWidth="1"/>
    <col min="8971" max="8973" width="13.85546875" style="14" bestFit="1" customWidth="1"/>
    <col min="8974" max="8974" width="16" style="14" bestFit="1" customWidth="1"/>
    <col min="8975" max="9216" width="9.140625" style="14"/>
    <col min="9217" max="9217" width="13" style="14" customWidth="1"/>
    <col min="9218" max="9218" width="14" style="14" bestFit="1" customWidth="1"/>
    <col min="9219" max="9224" width="13.85546875" style="14" bestFit="1" customWidth="1"/>
    <col min="9225" max="9226" width="14" style="14" bestFit="1" customWidth="1"/>
    <col min="9227" max="9229" width="13.85546875" style="14" bestFit="1" customWidth="1"/>
    <col min="9230" max="9230" width="16" style="14" bestFit="1" customWidth="1"/>
    <col min="9231" max="9472" width="9.140625" style="14"/>
    <col min="9473" max="9473" width="13" style="14" customWidth="1"/>
    <col min="9474" max="9474" width="14" style="14" bestFit="1" customWidth="1"/>
    <col min="9475" max="9480" width="13.85546875" style="14" bestFit="1" customWidth="1"/>
    <col min="9481" max="9482" width="14" style="14" bestFit="1" customWidth="1"/>
    <col min="9483" max="9485" width="13.85546875" style="14" bestFit="1" customWidth="1"/>
    <col min="9486" max="9486" width="16" style="14" bestFit="1" customWidth="1"/>
    <col min="9487" max="9728" width="9.140625" style="14"/>
    <col min="9729" max="9729" width="13" style="14" customWidth="1"/>
    <col min="9730" max="9730" width="14" style="14" bestFit="1" customWidth="1"/>
    <col min="9731" max="9736" width="13.85546875" style="14" bestFit="1" customWidth="1"/>
    <col min="9737" max="9738" width="14" style="14" bestFit="1" customWidth="1"/>
    <col min="9739" max="9741" width="13.85546875" style="14" bestFit="1" customWidth="1"/>
    <col min="9742" max="9742" width="16" style="14" bestFit="1" customWidth="1"/>
    <col min="9743" max="9984" width="9.140625" style="14"/>
    <col min="9985" max="9985" width="13" style="14" customWidth="1"/>
    <col min="9986" max="9986" width="14" style="14" bestFit="1" customWidth="1"/>
    <col min="9987" max="9992" width="13.85546875" style="14" bestFit="1" customWidth="1"/>
    <col min="9993" max="9994" width="14" style="14" bestFit="1" customWidth="1"/>
    <col min="9995" max="9997" width="13.85546875" style="14" bestFit="1" customWidth="1"/>
    <col min="9998" max="9998" width="16" style="14" bestFit="1" customWidth="1"/>
    <col min="9999" max="10240" width="9.140625" style="14"/>
    <col min="10241" max="10241" width="13" style="14" customWidth="1"/>
    <col min="10242" max="10242" width="14" style="14" bestFit="1" customWidth="1"/>
    <col min="10243" max="10248" width="13.85546875" style="14" bestFit="1" customWidth="1"/>
    <col min="10249" max="10250" width="14" style="14" bestFit="1" customWidth="1"/>
    <col min="10251" max="10253" width="13.85546875" style="14" bestFit="1" customWidth="1"/>
    <col min="10254" max="10254" width="16" style="14" bestFit="1" customWidth="1"/>
    <col min="10255" max="10496" width="9.140625" style="14"/>
    <col min="10497" max="10497" width="13" style="14" customWidth="1"/>
    <col min="10498" max="10498" width="14" style="14" bestFit="1" customWidth="1"/>
    <col min="10499" max="10504" width="13.85546875" style="14" bestFit="1" customWidth="1"/>
    <col min="10505" max="10506" width="14" style="14" bestFit="1" customWidth="1"/>
    <col min="10507" max="10509" width="13.85546875" style="14" bestFit="1" customWidth="1"/>
    <col min="10510" max="10510" width="16" style="14" bestFit="1" customWidth="1"/>
    <col min="10511" max="10752" width="9.140625" style="14"/>
    <col min="10753" max="10753" width="13" style="14" customWidth="1"/>
    <col min="10754" max="10754" width="14" style="14" bestFit="1" customWidth="1"/>
    <col min="10755" max="10760" width="13.85546875" style="14" bestFit="1" customWidth="1"/>
    <col min="10761" max="10762" width="14" style="14" bestFit="1" customWidth="1"/>
    <col min="10763" max="10765" width="13.85546875" style="14" bestFit="1" customWidth="1"/>
    <col min="10766" max="10766" width="16" style="14" bestFit="1" customWidth="1"/>
    <col min="10767" max="11008" width="9.140625" style="14"/>
    <col min="11009" max="11009" width="13" style="14" customWidth="1"/>
    <col min="11010" max="11010" width="14" style="14" bestFit="1" customWidth="1"/>
    <col min="11011" max="11016" width="13.85546875" style="14" bestFit="1" customWidth="1"/>
    <col min="11017" max="11018" width="14" style="14" bestFit="1" customWidth="1"/>
    <col min="11019" max="11021" width="13.85546875" style="14" bestFit="1" customWidth="1"/>
    <col min="11022" max="11022" width="16" style="14" bestFit="1" customWidth="1"/>
    <col min="11023" max="11264" width="9.140625" style="14"/>
    <col min="11265" max="11265" width="13" style="14" customWidth="1"/>
    <col min="11266" max="11266" width="14" style="14" bestFit="1" customWidth="1"/>
    <col min="11267" max="11272" width="13.85546875" style="14" bestFit="1" customWidth="1"/>
    <col min="11273" max="11274" width="14" style="14" bestFit="1" customWidth="1"/>
    <col min="11275" max="11277" width="13.85546875" style="14" bestFit="1" customWidth="1"/>
    <col min="11278" max="11278" width="16" style="14" bestFit="1" customWidth="1"/>
    <col min="11279" max="11520" width="9.140625" style="14"/>
    <col min="11521" max="11521" width="13" style="14" customWidth="1"/>
    <col min="11522" max="11522" width="14" style="14" bestFit="1" customWidth="1"/>
    <col min="11523" max="11528" width="13.85546875" style="14" bestFit="1" customWidth="1"/>
    <col min="11529" max="11530" width="14" style="14" bestFit="1" customWidth="1"/>
    <col min="11531" max="11533" width="13.85546875" style="14" bestFit="1" customWidth="1"/>
    <col min="11534" max="11534" width="16" style="14" bestFit="1" customWidth="1"/>
    <col min="11535" max="11776" width="9.140625" style="14"/>
    <col min="11777" max="11777" width="13" style="14" customWidth="1"/>
    <col min="11778" max="11778" width="14" style="14" bestFit="1" customWidth="1"/>
    <col min="11779" max="11784" width="13.85546875" style="14" bestFit="1" customWidth="1"/>
    <col min="11785" max="11786" width="14" style="14" bestFit="1" customWidth="1"/>
    <col min="11787" max="11789" width="13.85546875" style="14" bestFit="1" customWidth="1"/>
    <col min="11790" max="11790" width="16" style="14" bestFit="1" customWidth="1"/>
    <col min="11791" max="12032" width="9.140625" style="14"/>
    <col min="12033" max="12033" width="13" style="14" customWidth="1"/>
    <col min="12034" max="12034" width="14" style="14" bestFit="1" customWidth="1"/>
    <col min="12035" max="12040" width="13.85546875" style="14" bestFit="1" customWidth="1"/>
    <col min="12041" max="12042" width="14" style="14" bestFit="1" customWidth="1"/>
    <col min="12043" max="12045" width="13.85546875" style="14" bestFit="1" customWidth="1"/>
    <col min="12046" max="12046" width="16" style="14" bestFit="1" customWidth="1"/>
    <col min="12047" max="12288" width="9.140625" style="14"/>
    <col min="12289" max="12289" width="13" style="14" customWidth="1"/>
    <col min="12290" max="12290" width="14" style="14" bestFit="1" customWidth="1"/>
    <col min="12291" max="12296" width="13.85546875" style="14" bestFit="1" customWidth="1"/>
    <col min="12297" max="12298" width="14" style="14" bestFit="1" customWidth="1"/>
    <col min="12299" max="12301" width="13.85546875" style="14" bestFit="1" customWidth="1"/>
    <col min="12302" max="12302" width="16" style="14" bestFit="1" customWidth="1"/>
    <col min="12303" max="12544" width="9.140625" style="14"/>
    <col min="12545" max="12545" width="13" style="14" customWidth="1"/>
    <col min="12546" max="12546" width="14" style="14" bestFit="1" customWidth="1"/>
    <col min="12547" max="12552" width="13.85546875" style="14" bestFit="1" customWidth="1"/>
    <col min="12553" max="12554" width="14" style="14" bestFit="1" customWidth="1"/>
    <col min="12555" max="12557" width="13.85546875" style="14" bestFit="1" customWidth="1"/>
    <col min="12558" max="12558" width="16" style="14" bestFit="1" customWidth="1"/>
    <col min="12559" max="12800" width="9.140625" style="14"/>
    <col min="12801" max="12801" width="13" style="14" customWidth="1"/>
    <col min="12802" max="12802" width="14" style="14" bestFit="1" customWidth="1"/>
    <col min="12803" max="12808" width="13.85546875" style="14" bestFit="1" customWidth="1"/>
    <col min="12809" max="12810" width="14" style="14" bestFit="1" customWidth="1"/>
    <col min="12811" max="12813" width="13.85546875" style="14" bestFit="1" customWidth="1"/>
    <col min="12814" max="12814" width="16" style="14" bestFit="1" customWidth="1"/>
    <col min="12815" max="13056" width="9.140625" style="14"/>
    <col min="13057" max="13057" width="13" style="14" customWidth="1"/>
    <col min="13058" max="13058" width="14" style="14" bestFit="1" customWidth="1"/>
    <col min="13059" max="13064" width="13.85546875" style="14" bestFit="1" customWidth="1"/>
    <col min="13065" max="13066" width="14" style="14" bestFit="1" customWidth="1"/>
    <col min="13067" max="13069" width="13.85546875" style="14" bestFit="1" customWidth="1"/>
    <col min="13070" max="13070" width="16" style="14" bestFit="1" customWidth="1"/>
    <col min="13071" max="13312" width="9.140625" style="14"/>
    <col min="13313" max="13313" width="13" style="14" customWidth="1"/>
    <col min="13314" max="13314" width="14" style="14" bestFit="1" customWidth="1"/>
    <col min="13315" max="13320" width="13.85546875" style="14" bestFit="1" customWidth="1"/>
    <col min="13321" max="13322" width="14" style="14" bestFit="1" customWidth="1"/>
    <col min="13323" max="13325" width="13.85546875" style="14" bestFit="1" customWidth="1"/>
    <col min="13326" max="13326" width="16" style="14" bestFit="1" customWidth="1"/>
    <col min="13327" max="13568" width="9.140625" style="14"/>
    <col min="13569" max="13569" width="13" style="14" customWidth="1"/>
    <col min="13570" max="13570" width="14" style="14" bestFit="1" customWidth="1"/>
    <col min="13571" max="13576" width="13.85546875" style="14" bestFit="1" customWidth="1"/>
    <col min="13577" max="13578" width="14" style="14" bestFit="1" customWidth="1"/>
    <col min="13579" max="13581" width="13.85546875" style="14" bestFit="1" customWidth="1"/>
    <col min="13582" max="13582" width="16" style="14" bestFit="1" customWidth="1"/>
    <col min="13583" max="13824" width="9.140625" style="14"/>
    <col min="13825" max="13825" width="13" style="14" customWidth="1"/>
    <col min="13826" max="13826" width="14" style="14" bestFit="1" customWidth="1"/>
    <col min="13827" max="13832" width="13.85546875" style="14" bestFit="1" customWidth="1"/>
    <col min="13833" max="13834" width="14" style="14" bestFit="1" customWidth="1"/>
    <col min="13835" max="13837" width="13.85546875" style="14" bestFit="1" customWidth="1"/>
    <col min="13838" max="13838" width="16" style="14" bestFit="1" customWidth="1"/>
    <col min="13839" max="14080" width="9.140625" style="14"/>
    <col min="14081" max="14081" width="13" style="14" customWidth="1"/>
    <col min="14082" max="14082" width="14" style="14" bestFit="1" customWidth="1"/>
    <col min="14083" max="14088" width="13.85546875" style="14" bestFit="1" customWidth="1"/>
    <col min="14089" max="14090" width="14" style="14" bestFit="1" customWidth="1"/>
    <col min="14091" max="14093" width="13.85546875" style="14" bestFit="1" customWidth="1"/>
    <col min="14094" max="14094" width="16" style="14" bestFit="1" customWidth="1"/>
    <col min="14095" max="14336" width="9.140625" style="14"/>
    <col min="14337" max="14337" width="13" style="14" customWidth="1"/>
    <col min="14338" max="14338" width="14" style="14" bestFit="1" customWidth="1"/>
    <col min="14339" max="14344" width="13.85546875" style="14" bestFit="1" customWidth="1"/>
    <col min="14345" max="14346" width="14" style="14" bestFit="1" customWidth="1"/>
    <col min="14347" max="14349" width="13.85546875" style="14" bestFit="1" customWidth="1"/>
    <col min="14350" max="14350" width="16" style="14" bestFit="1" customWidth="1"/>
    <col min="14351" max="14592" width="9.140625" style="14"/>
    <col min="14593" max="14593" width="13" style="14" customWidth="1"/>
    <col min="14594" max="14594" width="14" style="14" bestFit="1" customWidth="1"/>
    <col min="14595" max="14600" width="13.85546875" style="14" bestFit="1" customWidth="1"/>
    <col min="14601" max="14602" width="14" style="14" bestFit="1" customWidth="1"/>
    <col min="14603" max="14605" width="13.85546875" style="14" bestFit="1" customWidth="1"/>
    <col min="14606" max="14606" width="16" style="14" bestFit="1" customWidth="1"/>
    <col min="14607" max="14848" width="9.140625" style="14"/>
    <col min="14849" max="14849" width="13" style="14" customWidth="1"/>
    <col min="14850" max="14850" width="14" style="14" bestFit="1" customWidth="1"/>
    <col min="14851" max="14856" width="13.85546875" style="14" bestFit="1" customWidth="1"/>
    <col min="14857" max="14858" width="14" style="14" bestFit="1" customWidth="1"/>
    <col min="14859" max="14861" width="13.85546875" style="14" bestFit="1" customWidth="1"/>
    <col min="14862" max="14862" width="16" style="14" bestFit="1" customWidth="1"/>
    <col min="14863" max="15104" width="9.140625" style="14"/>
    <col min="15105" max="15105" width="13" style="14" customWidth="1"/>
    <col min="15106" max="15106" width="14" style="14" bestFit="1" customWidth="1"/>
    <col min="15107" max="15112" width="13.85546875" style="14" bestFit="1" customWidth="1"/>
    <col min="15113" max="15114" width="14" style="14" bestFit="1" customWidth="1"/>
    <col min="15115" max="15117" width="13.85546875" style="14" bestFit="1" customWidth="1"/>
    <col min="15118" max="15118" width="16" style="14" bestFit="1" customWidth="1"/>
    <col min="15119" max="15360" width="9.140625" style="14"/>
    <col min="15361" max="15361" width="13" style="14" customWidth="1"/>
    <col min="15362" max="15362" width="14" style="14" bestFit="1" customWidth="1"/>
    <col min="15363" max="15368" width="13.85546875" style="14" bestFit="1" customWidth="1"/>
    <col min="15369" max="15370" width="14" style="14" bestFit="1" customWidth="1"/>
    <col min="15371" max="15373" width="13.85546875" style="14" bestFit="1" customWidth="1"/>
    <col min="15374" max="15374" width="16" style="14" bestFit="1" customWidth="1"/>
    <col min="15375" max="15616" width="9.140625" style="14"/>
    <col min="15617" max="15617" width="13" style="14" customWidth="1"/>
    <col min="15618" max="15618" width="14" style="14" bestFit="1" customWidth="1"/>
    <col min="15619" max="15624" width="13.85546875" style="14" bestFit="1" customWidth="1"/>
    <col min="15625" max="15626" width="14" style="14" bestFit="1" customWidth="1"/>
    <col min="15627" max="15629" width="13.85546875" style="14" bestFit="1" customWidth="1"/>
    <col min="15630" max="15630" width="16" style="14" bestFit="1" customWidth="1"/>
    <col min="15631" max="15872" width="9.140625" style="14"/>
    <col min="15873" max="15873" width="13" style="14" customWidth="1"/>
    <col min="15874" max="15874" width="14" style="14" bestFit="1" customWidth="1"/>
    <col min="15875" max="15880" width="13.85546875" style="14" bestFit="1" customWidth="1"/>
    <col min="15881" max="15882" width="14" style="14" bestFit="1" customWidth="1"/>
    <col min="15883" max="15885" width="13.85546875" style="14" bestFit="1" customWidth="1"/>
    <col min="15886" max="15886" width="16" style="14" bestFit="1" customWidth="1"/>
    <col min="15887" max="16128" width="9.140625" style="14"/>
    <col min="16129" max="16129" width="13" style="14" customWidth="1"/>
    <col min="16130" max="16130" width="14" style="14" bestFit="1" customWidth="1"/>
    <col min="16131" max="16136" width="13.85546875" style="14" bestFit="1" customWidth="1"/>
    <col min="16137" max="16138" width="14" style="14" bestFit="1" customWidth="1"/>
    <col min="16139" max="16141" width="13.85546875" style="14" bestFit="1" customWidth="1"/>
    <col min="16142" max="16142" width="16" style="14" bestFit="1" customWidth="1"/>
    <col min="16143" max="16384" width="9.140625" style="14"/>
  </cols>
  <sheetData>
    <row r="2" spans="1:14" ht="20.25" x14ac:dyDescent="0.3">
      <c r="A2" s="13" t="s">
        <v>266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5" spans="1:14" x14ac:dyDescent="0.2">
      <c r="B5" s="16"/>
      <c r="C5" s="16"/>
      <c r="D5" s="16"/>
    </row>
    <row r="6" spans="1:14" x14ac:dyDescent="0.2">
      <c r="A6" s="14" t="s">
        <v>10</v>
      </c>
      <c r="B6" s="83">
        <v>2495218.7999999998</v>
      </c>
      <c r="C6" s="97">
        <v>2534370.0699999998</v>
      </c>
      <c r="D6" s="1">
        <v>2467227.66</v>
      </c>
      <c r="E6" s="16">
        <v>2519746.7200000002</v>
      </c>
      <c r="F6" s="16">
        <v>2322006.9300000002</v>
      </c>
      <c r="G6" s="16">
        <v>2560964.16</v>
      </c>
      <c r="H6" s="119">
        <v>2052590.11</v>
      </c>
      <c r="I6" s="16">
        <v>2005999.75</v>
      </c>
      <c r="J6" s="1">
        <v>2388555.88</v>
      </c>
      <c r="K6" s="140">
        <v>2528939.7000000002</v>
      </c>
      <c r="L6" s="151">
        <v>2586360.56</v>
      </c>
      <c r="M6" s="75">
        <v>2794311.69</v>
      </c>
      <c r="N6" s="16">
        <f>SUM(B6:M6)</f>
        <v>29256292.029999997</v>
      </c>
    </row>
    <row r="7" spans="1:14" x14ac:dyDescent="0.2">
      <c r="A7" s="14" t="s">
        <v>11</v>
      </c>
      <c r="B7" s="83">
        <v>524835.54</v>
      </c>
      <c r="C7" s="97">
        <v>628776.71</v>
      </c>
      <c r="D7" s="1">
        <v>600084.88</v>
      </c>
      <c r="E7" s="16">
        <v>635618.75</v>
      </c>
      <c r="F7" s="16">
        <v>582829.88</v>
      </c>
      <c r="G7" s="16">
        <v>682669.9</v>
      </c>
      <c r="H7" s="119">
        <v>532502.68999999994</v>
      </c>
      <c r="I7" s="16">
        <v>532822.99</v>
      </c>
      <c r="J7" s="1">
        <v>679251.52</v>
      </c>
      <c r="K7" s="140">
        <v>593982.63</v>
      </c>
      <c r="L7" s="151">
        <v>617117.87</v>
      </c>
      <c r="M7" s="75">
        <v>613190</v>
      </c>
      <c r="N7" s="16">
        <f t="shared" ref="N7:N22" si="0">SUM(B7:M7)</f>
        <v>7223683.3599999994</v>
      </c>
    </row>
    <row r="8" spans="1:14" x14ac:dyDescent="0.2">
      <c r="A8" s="14" t="s">
        <v>12</v>
      </c>
      <c r="B8" s="83">
        <v>86650426.288883969</v>
      </c>
      <c r="C8" s="97">
        <v>87532080.418883979</v>
      </c>
      <c r="D8" s="1">
        <v>90608837.010000005</v>
      </c>
      <c r="E8" s="16">
        <v>93004543.898883983</v>
      </c>
      <c r="F8" s="16">
        <v>89988190.888883993</v>
      </c>
      <c r="G8" s="16">
        <v>103569239.00888398</v>
      </c>
      <c r="H8" s="119">
        <v>84600681.828884035</v>
      </c>
      <c r="I8" s="16">
        <v>81881118.028884023</v>
      </c>
      <c r="J8" s="1">
        <v>97282858.908883974</v>
      </c>
      <c r="K8" s="140">
        <v>87973030.918883994</v>
      </c>
      <c r="L8" s="151">
        <v>95347253.988883987</v>
      </c>
      <c r="M8" s="75">
        <v>91926072.498883948</v>
      </c>
      <c r="N8" s="16">
        <f t="shared" si="0"/>
        <v>1090364333.6877239</v>
      </c>
    </row>
    <row r="9" spans="1:14" x14ac:dyDescent="0.2">
      <c r="A9" s="14" t="s">
        <v>13</v>
      </c>
      <c r="B9" s="83">
        <v>1691902.76</v>
      </c>
      <c r="C9" s="97">
        <v>1652387.4</v>
      </c>
      <c r="D9" s="1">
        <v>1641816.84</v>
      </c>
      <c r="E9" s="16">
        <v>1502992.15</v>
      </c>
      <c r="F9" s="16">
        <v>1384770.5</v>
      </c>
      <c r="G9" s="16">
        <v>1638624.26</v>
      </c>
      <c r="H9" s="119">
        <v>1294874.45</v>
      </c>
      <c r="I9" s="16">
        <v>1198880.21</v>
      </c>
      <c r="J9" s="1">
        <v>1431117.74</v>
      </c>
      <c r="K9" s="140">
        <v>1279184.22</v>
      </c>
      <c r="L9" s="151">
        <v>1414083.1</v>
      </c>
      <c r="M9" s="75">
        <v>1657219.16</v>
      </c>
      <c r="N9" s="16">
        <f t="shared" si="0"/>
        <v>17787852.789999999</v>
      </c>
    </row>
    <row r="10" spans="1:14" x14ac:dyDescent="0.2">
      <c r="A10" s="14" t="s">
        <v>14</v>
      </c>
      <c r="B10" s="83">
        <v>2757818.68</v>
      </c>
      <c r="C10" s="97">
        <v>2935591.33</v>
      </c>
      <c r="D10" s="1">
        <v>2790289.74</v>
      </c>
      <c r="E10" s="16">
        <v>2748410.25</v>
      </c>
      <c r="F10" s="16">
        <v>2797546.47</v>
      </c>
      <c r="G10" s="16">
        <v>2786750.65</v>
      </c>
      <c r="H10" s="119">
        <v>2554527.58</v>
      </c>
      <c r="I10" s="16">
        <v>2428619.5</v>
      </c>
      <c r="J10" s="1">
        <v>2904983.89</v>
      </c>
      <c r="K10" s="140">
        <v>2444396.88</v>
      </c>
      <c r="L10" s="151">
        <v>2858030.13</v>
      </c>
      <c r="M10" s="75">
        <v>2675039.15</v>
      </c>
      <c r="N10" s="16">
        <f t="shared" si="0"/>
        <v>32682004.25</v>
      </c>
    </row>
    <row r="11" spans="1:14" x14ac:dyDescent="0.2">
      <c r="A11" s="14" t="s">
        <v>15</v>
      </c>
      <c r="B11" s="83">
        <v>105816.84069281798</v>
      </c>
      <c r="C11" s="97">
        <v>105816.84069281798</v>
      </c>
      <c r="D11" s="1">
        <v>105816.84</v>
      </c>
      <c r="E11" s="16">
        <v>105816.84069281798</v>
      </c>
      <c r="F11" s="16">
        <v>105816.84069281798</v>
      </c>
      <c r="G11" s="16">
        <v>105816.84069281798</v>
      </c>
      <c r="H11" s="119">
        <v>105816.84069281798</v>
      </c>
      <c r="I11" s="16">
        <v>105816.84069281798</v>
      </c>
      <c r="J11" s="1">
        <v>105816.84069281798</v>
      </c>
      <c r="K11" s="140">
        <v>105816.84069281798</v>
      </c>
      <c r="L11" s="151">
        <v>105816.84069281798</v>
      </c>
      <c r="M11" s="75">
        <v>105816.84069281798</v>
      </c>
      <c r="N11" s="16">
        <f t="shared" si="0"/>
        <v>1269802.0876209976</v>
      </c>
    </row>
    <row r="12" spans="1:14" x14ac:dyDescent="0.2">
      <c r="A12" s="14" t="s">
        <v>16</v>
      </c>
      <c r="B12" s="83">
        <v>571058.03</v>
      </c>
      <c r="C12" s="97">
        <v>553765.96</v>
      </c>
      <c r="D12" s="1">
        <v>521830.99</v>
      </c>
      <c r="E12" s="16">
        <v>576842.66</v>
      </c>
      <c r="F12" s="16">
        <v>546710.14</v>
      </c>
      <c r="G12" s="16">
        <v>918713.84</v>
      </c>
      <c r="H12" s="119">
        <v>593747.68999999994</v>
      </c>
      <c r="I12" s="16">
        <v>601516.17000000004</v>
      </c>
      <c r="J12" s="1">
        <v>719919.44</v>
      </c>
      <c r="K12" s="140">
        <v>776691.84</v>
      </c>
      <c r="L12" s="151">
        <v>641487.5</v>
      </c>
      <c r="M12" s="75">
        <v>429689.58</v>
      </c>
      <c r="N12" s="16">
        <f t="shared" si="0"/>
        <v>7451973.8399999999</v>
      </c>
    </row>
    <row r="13" spans="1:14" x14ac:dyDescent="0.2">
      <c r="A13" s="14" t="s">
        <v>17</v>
      </c>
      <c r="B13" s="83">
        <v>902884.87</v>
      </c>
      <c r="C13" s="97">
        <v>1056690.8899999999</v>
      </c>
      <c r="D13" s="1">
        <v>1070330.54</v>
      </c>
      <c r="E13" s="16">
        <v>1064372.1100000001</v>
      </c>
      <c r="F13" s="16">
        <v>932542.33</v>
      </c>
      <c r="G13" s="16">
        <v>1003866.58</v>
      </c>
      <c r="H13" s="119">
        <v>1018771.89</v>
      </c>
      <c r="I13" s="16">
        <v>900190.13</v>
      </c>
      <c r="J13" s="1">
        <v>1050986.1499999999</v>
      </c>
      <c r="K13" s="140">
        <v>1085106.54</v>
      </c>
      <c r="L13" s="151">
        <v>1169510.94</v>
      </c>
      <c r="M13" s="75">
        <v>1290361.17</v>
      </c>
      <c r="N13" s="16">
        <f t="shared" si="0"/>
        <v>12545614.140000001</v>
      </c>
    </row>
    <row r="14" spans="1:14" x14ac:dyDescent="0.2">
      <c r="A14" s="14" t="s">
        <v>18</v>
      </c>
      <c r="B14" s="83">
        <v>236890.72023011337</v>
      </c>
      <c r="C14" s="97">
        <v>236890.72023011337</v>
      </c>
      <c r="D14" s="1">
        <v>236890.72</v>
      </c>
      <c r="E14" s="16">
        <v>236890.72023011337</v>
      </c>
      <c r="F14" s="16">
        <v>236890.72023011337</v>
      </c>
      <c r="G14" s="16">
        <v>236890.72023011337</v>
      </c>
      <c r="H14" s="119">
        <v>236890.72023011337</v>
      </c>
      <c r="I14" s="16">
        <v>236890.72023011337</v>
      </c>
      <c r="J14" s="1">
        <v>236890.72023011337</v>
      </c>
      <c r="K14" s="140">
        <v>236890.72023011337</v>
      </c>
      <c r="L14" s="151">
        <v>236890.72023011337</v>
      </c>
      <c r="M14" s="75">
        <v>236890.72023011337</v>
      </c>
      <c r="N14" s="16">
        <f t="shared" si="0"/>
        <v>2842688.6425312464</v>
      </c>
    </row>
    <row r="15" spans="1:14" x14ac:dyDescent="0.2">
      <c r="A15" s="14" t="s">
        <v>19</v>
      </c>
      <c r="B15" s="83">
        <v>107242.03300979208</v>
      </c>
      <c r="C15" s="97">
        <v>107242.03300979208</v>
      </c>
      <c r="D15" s="1">
        <v>107242.03</v>
      </c>
      <c r="E15" s="16">
        <v>107242.03300979208</v>
      </c>
      <c r="F15" s="16">
        <v>107242.03300979208</v>
      </c>
      <c r="G15" s="16">
        <v>107242.03300979208</v>
      </c>
      <c r="H15" s="119">
        <v>107242.03300979208</v>
      </c>
      <c r="I15" s="16">
        <v>107242.03300979208</v>
      </c>
      <c r="J15" s="1">
        <v>107242.03300979208</v>
      </c>
      <c r="K15" s="140">
        <v>107242.03300979208</v>
      </c>
      <c r="L15" s="151">
        <v>107242.03300979208</v>
      </c>
      <c r="M15" s="75">
        <v>107242.03300979208</v>
      </c>
      <c r="N15" s="16">
        <f t="shared" si="0"/>
        <v>1286904.3931077127</v>
      </c>
    </row>
    <row r="16" spans="1:14" x14ac:dyDescent="0.2">
      <c r="A16" s="14" t="s">
        <v>20</v>
      </c>
      <c r="B16" s="83">
        <v>1096037.45</v>
      </c>
      <c r="C16" s="97">
        <v>1139949.22</v>
      </c>
      <c r="D16" s="1">
        <v>1060373.08</v>
      </c>
      <c r="E16" s="16">
        <v>1064030.5</v>
      </c>
      <c r="F16" s="16">
        <v>1085203.19</v>
      </c>
      <c r="G16" s="16">
        <v>1358306.87</v>
      </c>
      <c r="H16" s="119">
        <v>1030562.71</v>
      </c>
      <c r="I16" s="16">
        <v>1023739.67</v>
      </c>
      <c r="J16" s="1">
        <v>1292754.1200000001</v>
      </c>
      <c r="K16" s="140">
        <v>1289547.3600000001</v>
      </c>
      <c r="L16" s="151">
        <v>1236690.74</v>
      </c>
      <c r="M16" s="75">
        <v>1273459.6499999999</v>
      </c>
      <c r="N16" s="16">
        <f t="shared" si="0"/>
        <v>13950654.559999999</v>
      </c>
    </row>
    <row r="17" spans="1:14" x14ac:dyDescent="0.2">
      <c r="A17" s="14" t="s">
        <v>21</v>
      </c>
      <c r="B17" s="83">
        <v>143935.09677520255</v>
      </c>
      <c r="C17" s="97">
        <v>143935.09677520255</v>
      </c>
      <c r="D17" s="1">
        <v>143935.1</v>
      </c>
      <c r="E17" s="16">
        <v>143935.09677520255</v>
      </c>
      <c r="F17" s="16">
        <v>143935.09677520255</v>
      </c>
      <c r="G17" s="16">
        <v>143935.09677520255</v>
      </c>
      <c r="H17" s="119">
        <v>143935.09677520255</v>
      </c>
      <c r="I17" s="16">
        <v>143935.09677520255</v>
      </c>
      <c r="J17" s="1">
        <v>143935.09677520255</v>
      </c>
      <c r="K17" s="140">
        <v>143935.09677520255</v>
      </c>
      <c r="L17" s="151">
        <v>143935.09677520255</v>
      </c>
      <c r="M17" s="75">
        <v>143935.09677520255</v>
      </c>
      <c r="N17" s="16">
        <f t="shared" si="0"/>
        <v>1727221.1645272281</v>
      </c>
    </row>
    <row r="18" spans="1:14" x14ac:dyDescent="0.2">
      <c r="A18" s="14" t="s">
        <v>22</v>
      </c>
      <c r="B18" s="83">
        <v>1253400.8</v>
      </c>
      <c r="C18" s="97">
        <v>1318951.67</v>
      </c>
      <c r="D18" s="1">
        <v>1322802.3600000001</v>
      </c>
      <c r="E18" s="16">
        <v>1349452.61</v>
      </c>
      <c r="F18" s="16">
        <v>1319767.2</v>
      </c>
      <c r="G18" s="16">
        <v>1413213.34</v>
      </c>
      <c r="H18" s="119">
        <v>1187246.46</v>
      </c>
      <c r="I18" s="16">
        <v>1180778.32</v>
      </c>
      <c r="J18" s="1">
        <v>1482726.01</v>
      </c>
      <c r="K18" s="140">
        <v>1371495.05</v>
      </c>
      <c r="L18" s="151">
        <v>1535639.99</v>
      </c>
      <c r="M18" s="75">
        <v>1567073.26</v>
      </c>
      <c r="N18" s="16">
        <f t="shared" si="0"/>
        <v>16302547.070000002</v>
      </c>
    </row>
    <row r="19" spans="1:14" x14ac:dyDescent="0.2">
      <c r="A19" s="14" t="s">
        <v>23</v>
      </c>
      <c r="B19" s="83">
        <v>178932.1402594423</v>
      </c>
      <c r="C19" s="97">
        <v>178932.1402594423</v>
      </c>
      <c r="D19" s="1">
        <v>178932.14</v>
      </c>
      <c r="E19" s="16">
        <v>178932.1402594423</v>
      </c>
      <c r="F19" s="16">
        <v>178932.1402594423</v>
      </c>
      <c r="G19" s="16">
        <v>178932.1402594423</v>
      </c>
      <c r="H19" s="119">
        <v>178932.1402594423</v>
      </c>
      <c r="I19" s="16">
        <v>178932.1402594423</v>
      </c>
      <c r="J19" s="1">
        <v>178932.1402594423</v>
      </c>
      <c r="K19" s="140">
        <v>178932.1402594423</v>
      </c>
      <c r="L19" s="151">
        <v>178932.1402594423</v>
      </c>
      <c r="M19" s="75">
        <v>178932.1402594423</v>
      </c>
      <c r="N19" s="16">
        <f t="shared" si="0"/>
        <v>2147185.6828538659</v>
      </c>
    </row>
    <row r="20" spans="1:14" x14ac:dyDescent="0.2">
      <c r="A20" s="14" t="s">
        <v>24</v>
      </c>
      <c r="B20" s="83">
        <v>454104.53</v>
      </c>
      <c r="C20" s="97">
        <v>516777.2</v>
      </c>
      <c r="D20" s="1">
        <v>534625.77</v>
      </c>
      <c r="E20" s="16">
        <v>568327.17000000004</v>
      </c>
      <c r="F20" s="16">
        <v>515674.5</v>
      </c>
      <c r="G20" s="16">
        <v>839354.82</v>
      </c>
      <c r="H20" s="119">
        <v>412871.89</v>
      </c>
      <c r="I20" s="16">
        <v>491314.32</v>
      </c>
      <c r="J20" s="1">
        <v>119276.08</v>
      </c>
      <c r="K20" s="140">
        <v>425550.09</v>
      </c>
      <c r="L20" s="151">
        <v>464809.54</v>
      </c>
      <c r="M20" s="75">
        <v>629882.73</v>
      </c>
      <c r="N20" s="16">
        <f t="shared" si="0"/>
        <v>5972568.6400000006</v>
      </c>
    </row>
    <row r="21" spans="1:14" x14ac:dyDescent="0.2">
      <c r="A21" s="14" t="s">
        <v>25</v>
      </c>
      <c r="B21" s="83">
        <v>17048936.149999999</v>
      </c>
      <c r="C21" s="97">
        <v>17702471.170000002</v>
      </c>
      <c r="D21" s="1">
        <v>17355226.559999999</v>
      </c>
      <c r="E21" s="16">
        <v>17436206.129999999</v>
      </c>
      <c r="F21" s="16">
        <v>16190826</v>
      </c>
      <c r="G21" s="16">
        <v>18697409.559999999</v>
      </c>
      <c r="H21" s="119">
        <v>14428932.66</v>
      </c>
      <c r="I21" s="16">
        <v>13863811.65</v>
      </c>
      <c r="J21" s="1">
        <v>14604292.029999999</v>
      </c>
      <c r="K21" s="140">
        <v>15850976.880000001</v>
      </c>
      <c r="L21" s="151">
        <v>16838192.370000001</v>
      </c>
      <c r="M21" s="75">
        <v>17579700.120000001</v>
      </c>
      <c r="N21" s="16">
        <f t="shared" si="0"/>
        <v>197596981.28</v>
      </c>
    </row>
    <row r="22" spans="1:14" x14ac:dyDescent="0.2">
      <c r="A22" s="14" t="s">
        <v>26</v>
      </c>
      <c r="B22" s="87">
        <v>266847.59014862735</v>
      </c>
      <c r="C22" s="98">
        <v>266847.59014862735</v>
      </c>
      <c r="D22" s="16">
        <v>266847.59000000003</v>
      </c>
      <c r="E22" s="16">
        <v>266847.59014862735</v>
      </c>
      <c r="F22" s="16">
        <v>266847.59014862735</v>
      </c>
      <c r="G22" s="16">
        <v>266847.59014862735</v>
      </c>
      <c r="H22" s="120">
        <v>266847.59014862735</v>
      </c>
      <c r="I22" s="16">
        <v>266847.59014862735</v>
      </c>
      <c r="J22" s="12">
        <v>266847.59014862735</v>
      </c>
      <c r="K22" s="141">
        <v>266847.59014862735</v>
      </c>
      <c r="L22" s="152">
        <v>266847.59014862735</v>
      </c>
      <c r="M22" s="76">
        <v>266847.59014862735</v>
      </c>
      <c r="N22" s="16">
        <f t="shared" si="0"/>
        <v>3202171.0816349005</v>
      </c>
    </row>
    <row r="23" spans="1:14" x14ac:dyDescent="0.2">
      <c r="B23" s="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9">
        <f>SUM(B6:B23)</f>
        <v>116486288.31999999</v>
      </c>
      <c r="C24" s="19">
        <f t="shared" ref="C24:M24" si="1">SUM(C6:C23)</f>
        <v>118611476.45999999</v>
      </c>
      <c r="D24" s="19">
        <f t="shared" si="1"/>
        <v>121013109.85000001</v>
      </c>
      <c r="E24" s="19">
        <f t="shared" si="1"/>
        <v>123510207.36999999</v>
      </c>
      <c r="F24" s="19">
        <f>SUM(F6:F23)</f>
        <v>118705732.45</v>
      </c>
      <c r="G24" s="19">
        <f t="shared" si="1"/>
        <v>136508777.41</v>
      </c>
      <c r="H24" s="19">
        <f t="shared" si="1"/>
        <v>110746974.38000003</v>
      </c>
      <c r="I24" s="19">
        <f t="shared" si="1"/>
        <v>107148455.16000001</v>
      </c>
      <c r="J24" s="19">
        <f t="shared" si="1"/>
        <v>124996386.19</v>
      </c>
      <c r="K24" s="19">
        <f t="shared" si="1"/>
        <v>116658566.53</v>
      </c>
      <c r="L24" s="19">
        <f t="shared" si="1"/>
        <v>125748841.14999999</v>
      </c>
      <c r="M24" s="19">
        <f t="shared" si="1"/>
        <v>123475663.42999998</v>
      </c>
      <c r="N24" s="19">
        <f>SUM(N6:N22)</f>
        <v>1443610478.6999998</v>
      </c>
    </row>
    <row r="26" spans="1:14" x14ac:dyDescent="0.2">
      <c r="A26" s="20" t="s">
        <v>40</v>
      </c>
      <c r="B26" s="16">
        <v>2085982.87</v>
      </c>
      <c r="C26" s="106">
        <v>2122766.83</v>
      </c>
      <c r="D26" s="16">
        <v>2165327.84</v>
      </c>
      <c r="E26" s="16">
        <v>2209101.29</v>
      </c>
      <c r="F26" s="16">
        <v>2124949.9500000002</v>
      </c>
      <c r="G26" s="16">
        <v>2447511.91</v>
      </c>
      <c r="H26" s="16">
        <v>1980020.13</v>
      </c>
      <c r="I26" s="16">
        <v>1917824.81</v>
      </c>
      <c r="J26" s="16">
        <v>2236171.56</v>
      </c>
      <c r="K26" s="16">
        <v>2087040.17</v>
      </c>
      <c r="L26" s="16">
        <v>2253146.5</v>
      </c>
      <c r="M26" s="16">
        <v>2210079.38</v>
      </c>
      <c r="N26" s="16">
        <f>SUM(B26:M26)</f>
        <v>25839923.239999998</v>
      </c>
    </row>
    <row r="27" spans="1:14" x14ac:dyDescent="0.2">
      <c r="A27" s="20" t="s">
        <v>41</v>
      </c>
      <c r="B27" s="16">
        <v>626750.05000000005</v>
      </c>
      <c r="C27" s="106">
        <v>566718.44999999995</v>
      </c>
      <c r="D27" s="16">
        <v>554582.19999999995</v>
      </c>
      <c r="E27" s="16">
        <v>515052.28</v>
      </c>
      <c r="F27" s="16">
        <v>595028.44999999995</v>
      </c>
      <c r="G27" s="16">
        <v>901534.69</v>
      </c>
      <c r="H27" s="16">
        <v>417015.42</v>
      </c>
      <c r="I27" s="16">
        <v>523711.05</v>
      </c>
      <c r="J27" s="16">
        <v>548674.57999999996</v>
      </c>
      <c r="K27" s="16">
        <v>513831.39</v>
      </c>
      <c r="L27" s="16">
        <v>749240.79</v>
      </c>
      <c r="M27" s="16">
        <v>604505.68000000005</v>
      </c>
      <c r="N27" s="16">
        <f>SUM(B27:M27)</f>
        <v>7116645.0299999993</v>
      </c>
    </row>
    <row r="28" spans="1:14" x14ac:dyDescent="0.2">
      <c r="G28" s="16"/>
      <c r="K28" s="24" t="s">
        <v>43</v>
      </c>
      <c r="L28" s="25"/>
      <c r="M28" s="25"/>
      <c r="N28" s="26">
        <f>N24+N26+N27</f>
        <v>1476567046.9699998</v>
      </c>
    </row>
    <row r="29" spans="1:14" ht="15" x14ac:dyDescent="0.35">
      <c r="K29" s="27" t="s">
        <v>44</v>
      </c>
      <c r="L29" s="21"/>
      <c r="M29" s="21"/>
      <c r="N29" s="28">
        <v>0</v>
      </c>
    </row>
    <row r="30" spans="1:14" ht="13.5" thickBot="1" x14ac:dyDescent="0.25">
      <c r="K30" s="29" t="s">
        <v>45</v>
      </c>
      <c r="L30" s="30"/>
      <c r="M30" s="30"/>
      <c r="N30" s="31">
        <f>SUM(N28:N29)</f>
        <v>1476567046.9699998</v>
      </c>
    </row>
    <row r="31" spans="1:14" ht="13.5" thickTop="1" x14ac:dyDescent="0.2"/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>
      <selection activeCell="O24" sqref="O24"/>
    </sheetView>
  </sheetViews>
  <sheetFormatPr defaultRowHeight="12.75" x14ac:dyDescent="0.2"/>
  <cols>
    <col min="1" max="1" width="23.28515625" style="14" customWidth="1"/>
    <col min="2" max="11" width="15" style="14" bestFit="1" customWidth="1"/>
    <col min="12" max="12" width="16" style="14" bestFit="1" customWidth="1"/>
    <col min="13" max="13" width="15" style="14" bestFit="1" customWidth="1"/>
    <col min="14" max="15" width="16" style="14" bestFit="1" customWidth="1"/>
    <col min="16" max="256" width="9.140625" style="14"/>
    <col min="257" max="257" width="23.28515625" style="14" customWidth="1"/>
    <col min="258" max="269" width="14" style="14" bestFit="1" customWidth="1"/>
    <col min="270" max="270" width="15" style="14" bestFit="1" customWidth="1"/>
    <col min="271" max="271" width="16" style="14" bestFit="1" customWidth="1"/>
    <col min="272" max="512" width="9.140625" style="14"/>
    <col min="513" max="513" width="23.28515625" style="14" customWidth="1"/>
    <col min="514" max="525" width="14" style="14" bestFit="1" customWidth="1"/>
    <col min="526" max="526" width="15" style="14" bestFit="1" customWidth="1"/>
    <col min="527" max="527" width="16" style="14" bestFit="1" customWidth="1"/>
    <col min="528" max="768" width="9.140625" style="14"/>
    <col min="769" max="769" width="23.28515625" style="14" customWidth="1"/>
    <col min="770" max="781" width="14" style="14" bestFit="1" customWidth="1"/>
    <col min="782" max="782" width="15" style="14" bestFit="1" customWidth="1"/>
    <col min="783" max="783" width="16" style="14" bestFit="1" customWidth="1"/>
    <col min="784" max="1024" width="9.140625" style="14"/>
    <col min="1025" max="1025" width="23.28515625" style="14" customWidth="1"/>
    <col min="1026" max="1037" width="14" style="14" bestFit="1" customWidth="1"/>
    <col min="1038" max="1038" width="15" style="14" bestFit="1" customWidth="1"/>
    <col min="1039" max="1039" width="16" style="14" bestFit="1" customWidth="1"/>
    <col min="1040" max="1280" width="9.140625" style="14"/>
    <col min="1281" max="1281" width="23.28515625" style="14" customWidth="1"/>
    <col min="1282" max="1293" width="14" style="14" bestFit="1" customWidth="1"/>
    <col min="1294" max="1294" width="15" style="14" bestFit="1" customWidth="1"/>
    <col min="1295" max="1295" width="16" style="14" bestFit="1" customWidth="1"/>
    <col min="1296" max="1536" width="9.140625" style="14"/>
    <col min="1537" max="1537" width="23.28515625" style="14" customWidth="1"/>
    <col min="1538" max="1549" width="14" style="14" bestFit="1" customWidth="1"/>
    <col min="1550" max="1550" width="15" style="14" bestFit="1" customWidth="1"/>
    <col min="1551" max="1551" width="16" style="14" bestFit="1" customWidth="1"/>
    <col min="1552" max="1792" width="9.140625" style="14"/>
    <col min="1793" max="1793" width="23.28515625" style="14" customWidth="1"/>
    <col min="1794" max="1805" width="14" style="14" bestFit="1" customWidth="1"/>
    <col min="1806" max="1806" width="15" style="14" bestFit="1" customWidth="1"/>
    <col min="1807" max="1807" width="16" style="14" bestFit="1" customWidth="1"/>
    <col min="1808" max="2048" width="9.140625" style="14"/>
    <col min="2049" max="2049" width="23.28515625" style="14" customWidth="1"/>
    <col min="2050" max="2061" width="14" style="14" bestFit="1" customWidth="1"/>
    <col min="2062" max="2062" width="15" style="14" bestFit="1" customWidth="1"/>
    <col min="2063" max="2063" width="16" style="14" bestFit="1" customWidth="1"/>
    <col min="2064" max="2304" width="9.140625" style="14"/>
    <col min="2305" max="2305" width="23.28515625" style="14" customWidth="1"/>
    <col min="2306" max="2317" width="14" style="14" bestFit="1" customWidth="1"/>
    <col min="2318" max="2318" width="15" style="14" bestFit="1" customWidth="1"/>
    <col min="2319" max="2319" width="16" style="14" bestFit="1" customWidth="1"/>
    <col min="2320" max="2560" width="9.140625" style="14"/>
    <col min="2561" max="2561" width="23.28515625" style="14" customWidth="1"/>
    <col min="2562" max="2573" width="14" style="14" bestFit="1" customWidth="1"/>
    <col min="2574" max="2574" width="15" style="14" bestFit="1" customWidth="1"/>
    <col min="2575" max="2575" width="16" style="14" bestFit="1" customWidth="1"/>
    <col min="2576" max="2816" width="9.140625" style="14"/>
    <col min="2817" max="2817" width="23.28515625" style="14" customWidth="1"/>
    <col min="2818" max="2829" width="14" style="14" bestFit="1" customWidth="1"/>
    <col min="2830" max="2830" width="15" style="14" bestFit="1" customWidth="1"/>
    <col min="2831" max="2831" width="16" style="14" bestFit="1" customWidth="1"/>
    <col min="2832" max="3072" width="9.140625" style="14"/>
    <col min="3073" max="3073" width="23.28515625" style="14" customWidth="1"/>
    <col min="3074" max="3085" width="14" style="14" bestFit="1" customWidth="1"/>
    <col min="3086" max="3086" width="15" style="14" bestFit="1" customWidth="1"/>
    <col min="3087" max="3087" width="16" style="14" bestFit="1" customWidth="1"/>
    <col min="3088" max="3328" width="9.140625" style="14"/>
    <col min="3329" max="3329" width="23.28515625" style="14" customWidth="1"/>
    <col min="3330" max="3341" width="14" style="14" bestFit="1" customWidth="1"/>
    <col min="3342" max="3342" width="15" style="14" bestFit="1" customWidth="1"/>
    <col min="3343" max="3343" width="16" style="14" bestFit="1" customWidth="1"/>
    <col min="3344" max="3584" width="9.140625" style="14"/>
    <col min="3585" max="3585" width="23.28515625" style="14" customWidth="1"/>
    <col min="3586" max="3597" width="14" style="14" bestFit="1" customWidth="1"/>
    <col min="3598" max="3598" width="15" style="14" bestFit="1" customWidth="1"/>
    <col min="3599" max="3599" width="16" style="14" bestFit="1" customWidth="1"/>
    <col min="3600" max="3840" width="9.140625" style="14"/>
    <col min="3841" max="3841" width="23.28515625" style="14" customWidth="1"/>
    <col min="3842" max="3853" width="14" style="14" bestFit="1" customWidth="1"/>
    <col min="3854" max="3854" width="15" style="14" bestFit="1" customWidth="1"/>
    <col min="3855" max="3855" width="16" style="14" bestFit="1" customWidth="1"/>
    <col min="3856" max="4096" width="9.140625" style="14"/>
    <col min="4097" max="4097" width="23.28515625" style="14" customWidth="1"/>
    <col min="4098" max="4109" width="14" style="14" bestFit="1" customWidth="1"/>
    <col min="4110" max="4110" width="15" style="14" bestFit="1" customWidth="1"/>
    <col min="4111" max="4111" width="16" style="14" bestFit="1" customWidth="1"/>
    <col min="4112" max="4352" width="9.140625" style="14"/>
    <col min="4353" max="4353" width="23.28515625" style="14" customWidth="1"/>
    <col min="4354" max="4365" width="14" style="14" bestFit="1" customWidth="1"/>
    <col min="4366" max="4366" width="15" style="14" bestFit="1" customWidth="1"/>
    <col min="4367" max="4367" width="16" style="14" bestFit="1" customWidth="1"/>
    <col min="4368" max="4608" width="9.140625" style="14"/>
    <col min="4609" max="4609" width="23.28515625" style="14" customWidth="1"/>
    <col min="4610" max="4621" width="14" style="14" bestFit="1" customWidth="1"/>
    <col min="4622" max="4622" width="15" style="14" bestFit="1" customWidth="1"/>
    <col min="4623" max="4623" width="16" style="14" bestFit="1" customWidth="1"/>
    <col min="4624" max="4864" width="9.140625" style="14"/>
    <col min="4865" max="4865" width="23.28515625" style="14" customWidth="1"/>
    <col min="4866" max="4877" width="14" style="14" bestFit="1" customWidth="1"/>
    <col min="4878" max="4878" width="15" style="14" bestFit="1" customWidth="1"/>
    <col min="4879" max="4879" width="16" style="14" bestFit="1" customWidth="1"/>
    <col min="4880" max="5120" width="9.140625" style="14"/>
    <col min="5121" max="5121" width="23.28515625" style="14" customWidth="1"/>
    <col min="5122" max="5133" width="14" style="14" bestFit="1" customWidth="1"/>
    <col min="5134" max="5134" width="15" style="14" bestFit="1" customWidth="1"/>
    <col min="5135" max="5135" width="16" style="14" bestFit="1" customWidth="1"/>
    <col min="5136" max="5376" width="9.140625" style="14"/>
    <col min="5377" max="5377" width="23.28515625" style="14" customWidth="1"/>
    <col min="5378" max="5389" width="14" style="14" bestFit="1" customWidth="1"/>
    <col min="5390" max="5390" width="15" style="14" bestFit="1" customWidth="1"/>
    <col min="5391" max="5391" width="16" style="14" bestFit="1" customWidth="1"/>
    <col min="5392" max="5632" width="9.140625" style="14"/>
    <col min="5633" max="5633" width="23.28515625" style="14" customWidth="1"/>
    <col min="5634" max="5645" width="14" style="14" bestFit="1" customWidth="1"/>
    <col min="5646" max="5646" width="15" style="14" bestFit="1" customWidth="1"/>
    <col min="5647" max="5647" width="16" style="14" bestFit="1" customWidth="1"/>
    <col min="5648" max="5888" width="9.140625" style="14"/>
    <col min="5889" max="5889" width="23.28515625" style="14" customWidth="1"/>
    <col min="5890" max="5901" width="14" style="14" bestFit="1" customWidth="1"/>
    <col min="5902" max="5902" width="15" style="14" bestFit="1" customWidth="1"/>
    <col min="5903" max="5903" width="16" style="14" bestFit="1" customWidth="1"/>
    <col min="5904" max="6144" width="9.140625" style="14"/>
    <col min="6145" max="6145" width="23.28515625" style="14" customWidth="1"/>
    <col min="6146" max="6157" width="14" style="14" bestFit="1" customWidth="1"/>
    <col min="6158" max="6158" width="15" style="14" bestFit="1" customWidth="1"/>
    <col min="6159" max="6159" width="16" style="14" bestFit="1" customWidth="1"/>
    <col min="6160" max="6400" width="9.140625" style="14"/>
    <col min="6401" max="6401" width="23.28515625" style="14" customWidth="1"/>
    <col min="6402" max="6413" width="14" style="14" bestFit="1" customWidth="1"/>
    <col min="6414" max="6414" width="15" style="14" bestFit="1" customWidth="1"/>
    <col min="6415" max="6415" width="16" style="14" bestFit="1" customWidth="1"/>
    <col min="6416" max="6656" width="9.140625" style="14"/>
    <col min="6657" max="6657" width="23.28515625" style="14" customWidth="1"/>
    <col min="6658" max="6669" width="14" style="14" bestFit="1" customWidth="1"/>
    <col min="6670" max="6670" width="15" style="14" bestFit="1" customWidth="1"/>
    <col min="6671" max="6671" width="16" style="14" bestFit="1" customWidth="1"/>
    <col min="6672" max="6912" width="9.140625" style="14"/>
    <col min="6913" max="6913" width="23.28515625" style="14" customWidth="1"/>
    <col min="6914" max="6925" width="14" style="14" bestFit="1" customWidth="1"/>
    <col min="6926" max="6926" width="15" style="14" bestFit="1" customWidth="1"/>
    <col min="6927" max="6927" width="16" style="14" bestFit="1" customWidth="1"/>
    <col min="6928" max="7168" width="9.140625" style="14"/>
    <col min="7169" max="7169" width="23.28515625" style="14" customWidth="1"/>
    <col min="7170" max="7181" width="14" style="14" bestFit="1" customWidth="1"/>
    <col min="7182" max="7182" width="15" style="14" bestFit="1" customWidth="1"/>
    <col min="7183" max="7183" width="16" style="14" bestFit="1" customWidth="1"/>
    <col min="7184" max="7424" width="9.140625" style="14"/>
    <col min="7425" max="7425" width="23.28515625" style="14" customWidth="1"/>
    <col min="7426" max="7437" width="14" style="14" bestFit="1" customWidth="1"/>
    <col min="7438" max="7438" width="15" style="14" bestFit="1" customWidth="1"/>
    <col min="7439" max="7439" width="16" style="14" bestFit="1" customWidth="1"/>
    <col min="7440" max="7680" width="9.140625" style="14"/>
    <col min="7681" max="7681" width="23.28515625" style="14" customWidth="1"/>
    <col min="7682" max="7693" width="14" style="14" bestFit="1" customWidth="1"/>
    <col min="7694" max="7694" width="15" style="14" bestFit="1" customWidth="1"/>
    <col min="7695" max="7695" width="16" style="14" bestFit="1" customWidth="1"/>
    <col min="7696" max="7936" width="9.140625" style="14"/>
    <col min="7937" max="7937" width="23.28515625" style="14" customWidth="1"/>
    <col min="7938" max="7949" width="14" style="14" bestFit="1" customWidth="1"/>
    <col min="7950" max="7950" width="15" style="14" bestFit="1" customWidth="1"/>
    <col min="7951" max="7951" width="16" style="14" bestFit="1" customWidth="1"/>
    <col min="7952" max="8192" width="9.140625" style="14"/>
    <col min="8193" max="8193" width="23.28515625" style="14" customWidth="1"/>
    <col min="8194" max="8205" width="14" style="14" bestFit="1" customWidth="1"/>
    <col min="8206" max="8206" width="15" style="14" bestFit="1" customWidth="1"/>
    <col min="8207" max="8207" width="16" style="14" bestFit="1" customWidth="1"/>
    <col min="8208" max="8448" width="9.140625" style="14"/>
    <col min="8449" max="8449" width="23.28515625" style="14" customWidth="1"/>
    <col min="8450" max="8461" width="14" style="14" bestFit="1" customWidth="1"/>
    <col min="8462" max="8462" width="15" style="14" bestFit="1" customWidth="1"/>
    <col min="8463" max="8463" width="16" style="14" bestFit="1" customWidth="1"/>
    <col min="8464" max="8704" width="9.140625" style="14"/>
    <col min="8705" max="8705" width="23.28515625" style="14" customWidth="1"/>
    <col min="8706" max="8717" width="14" style="14" bestFit="1" customWidth="1"/>
    <col min="8718" max="8718" width="15" style="14" bestFit="1" customWidth="1"/>
    <col min="8719" max="8719" width="16" style="14" bestFit="1" customWidth="1"/>
    <col min="8720" max="8960" width="9.140625" style="14"/>
    <col min="8961" max="8961" width="23.28515625" style="14" customWidth="1"/>
    <col min="8962" max="8973" width="14" style="14" bestFit="1" customWidth="1"/>
    <col min="8974" max="8974" width="15" style="14" bestFit="1" customWidth="1"/>
    <col min="8975" max="8975" width="16" style="14" bestFit="1" customWidth="1"/>
    <col min="8976" max="9216" width="9.140625" style="14"/>
    <col min="9217" max="9217" width="23.28515625" style="14" customWidth="1"/>
    <col min="9218" max="9229" width="14" style="14" bestFit="1" customWidth="1"/>
    <col min="9230" max="9230" width="15" style="14" bestFit="1" customWidth="1"/>
    <col min="9231" max="9231" width="16" style="14" bestFit="1" customWidth="1"/>
    <col min="9232" max="9472" width="9.140625" style="14"/>
    <col min="9473" max="9473" width="23.28515625" style="14" customWidth="1"/>
    <col min="9474" max="9485" width="14" style="14" bestFit="1" customWidth="1"/>
    <col min="9486" max="9486" width="15" style="14" bestFit="1" customWidth="1"/>
    <col min="9487" max="9487" width="16" style="14" bestFit="1" customWidth="1"/>
    <col min="9488" max="9728" width="9.140625" style="14"/>
    <col min="9729" max="9729" width="23.28515625" style="14" customWidth="1"/>
    <col min="9730" max="9741" width="14" style="14" bestFit="1" customWidth="1"/>
    <col min="9742" max="9742" width="15" style="14" bestFit="1" customWidth="1"/>
    <col min="9743" max="9743" width="16" style="14" bestFit="1" customWidth="1"/>
    <col min="9744" max="9984" width="9.140625" style="14"/>
    <col min="9985" max="9985" width="23.28515625" style="14" customWidth="1"/>
    <col min="9986" max="9997" width="14" style="14" bestFit="1" customWidth="1"/>
    <col min="9998" max="9998" width="15" style="14" bestFit="1" customWidth="1"/>
    <col min="9999" max="9999" width="16" style="14" bestFit="1" customWidth="1"/>
    <col min="10000" max="10240" width="9.140625" style="14"/>
    <col min="10241" max="10241" width="23.28515625" style="14" customWidth="1"/>
    <col min="10242" max="10253" width="14" style="14" bestFit="1" customWidth="1"/>
    <col min="10254" max="10254" width="15" style="14" bestFit="1" customWidth="1"/>
    <col min="10255" max="10255" width="16" style="14" bestFit="1" customWidth="1"/>
    <col min="10256" max="10496" width="9.140625" style="14"/>
    <col min="10497" max="10497" width="23.28515625" style="14" customWidth="1"/>
    <col min="10498" max="10509" width="14" style="14" bestFit="1" customWidth="1"/>
    <col min="10510" max="10510" width="15" style="14" bestFit="1" customWidth="1"/>
    <col min="10511" max="10511" width="16" style="14" bestFit="1" customWidth="1"/>
    <col min="10512" max="10752" width="9.140625" style="14"/>
    <col min="10753" max="10753" width="23.28515625" style="14" customWidth="1"/>
    <col min="10754" max="10765" width="14" style="14" bestFit="1" customWidth="1"/>
    <col min="10766" max="10766" width="15" style="14" bestFit="1" customWidth="1"/>
    <col min="10767" max="10767" width="16" style="14" bestFit="1" customWidth="1"/>
    <col min="10768" max="11008" width="9.140625" style="14"/>
    <col min="11009" max="11009" width="23.28515625" style="14" customWidth="1"/>
    <col min="11010" max="11021" width="14" style="14" bestFit="1" customWidth="1"/>
    <col min="11022" max="11022" width="15" style="14" bestFit="1" customWidth="1"/>
    <col min="11023" max="11023" width="16" style="14" bestFit="1" customWidth="1"/>
    <col min="11024" max="11264" width="9.140625" style="14"/>
    <col min="11265" max="11265" width="23.28515625" style="14" customWidth="1"/>
    <col min="11266" max="11277" width="14" style="14" bestFit="1" customWidth="1"/>
    <col min="11278" max="11278" width="15" style="14" bestFit="1" customWidth="1"/>
    <col min="11279" max="11279" width="16" style="14" bestFit="1" customWidth="1"/>
    <col min="11280" max="11520" width="9.140625" style="14"/>
    <col min="11521" max="11521" width="23.28515625" style="14" customWidth="1"/>
    <col min="11522" max="11533" width="14" style="14" bestFit="1" customWidth="1"/>
    <col min="11534" max="11534" width="15" style="14" bestFit="1" customWidth="1"/>
    <col min="11535" max="11535" width="16" style="14" bestFit="1" customWidth="1"/>
    <col min="11536" max="11776" width="9.140625" style="14"/>
    <col min="11777" max="11777" width="23.28515625" style="14" customWidth="1"/>
    <col min="11778" max="11789" width="14" style="14" bestFit="1" customWidth="1"/>
    <col min="11790" max="11790" width="15" style="14" bestFit="1" customWidth="1"/>
    <col min="11791" max="11791" width="16" style="14" bestFit="1" customWidth="1"/>
    <col min="11792" max="12032" width="9.140625" style="14"/>
    <col min="12033" max="12033" width="23.28515625" style="14" customWidth="1"/>
    <col min="12034" max="12045" width="14" style="14" bestFit="1" customWidth="1"/>
    <col min="12046" max="12046" width="15" style="14" bestFit="1" customWidth="1"/>
    <col min="12047" max="12047" width="16" style="14" bestFit="1" customWidth="1"/>
    <col min="12048" max="12288" width="9.140625" style="14"/>
    <col min="12289" max="12289" width="23.28515625" style="14" customWidth="1"/>
    <col min="12290" max="12301" width="14" style="14" bestFit="1" customWidth="1"/>
    <col min="12302" max="12302" width="15" style="14" bestFit="1" customWidth="1"/>
    <col min="12303" max="12303" width="16" style="14" bestFit="1" customWidth="1"/>
    <col min="12304" max="12544" width="9.140625" style="14"/>
    <col min="12545" max="12545" width="23.28515625" style="14" customWidth="1"/>
    <col min="12546" max="12557" width="14" style="14" bestFit="1" customWidth="1"/>
    <col min="12558" max="12558" width="15" style="14" bestFit="1" customWidth="1"/>
    <col min="12559" max="12559" width="16" style="14" bestFit="1" customWidth="1"/>
    <col min="12560" max="12800" width="9.140625" style="14"/>
    <col min="12801" max="12801" width="23.28515625" style="14" customWidth="1"/>
    <col min="12802" max="12813" width="14" style="14" bestFit="1" customWidth="1"/>
    <col min="12814" max="12814" width="15" style="14" bestFit="1" customWidth="1"/>
    <col min="12815" max="12815" width="16" style="14" bestFit="1" customWidth="1"/>
    <col min="12816" max="13056" width="9.140625" style="14"/>
    <col min="13057" max="13057" width="23.28515625" style="14" customWidth="1"/>
    <col min="13058" max="13069" width="14" style="14" bestFit="1" customWidth="1"/>
    <col min="13070" max="13070" width="15" style="14" bestFit="1" customWidth="1"/>
    <col min="13071" max="13071" width="16" style="14" bestFit="1" customWidth="1"/>
    <col min="13072" max="13312" width="9.140625" style="14"/>
    <col min="13313" max="13313" width="23.28515625" style="14" customWidth="1"/>
    <col min="13314" max="13325" width="14" style="14" bestFit="1" customWidth="1"/>
    <col min="13326" max="13326" width="15" style="14" bestFit="1" customWidth="1"/>
    <col min="13327" max="13327" width="16" style="14" bestFit="1" customWidth="1"/>
    <col min="13328" max="13568" width="9.140625" style="14"/>
    <col min="13569" max="13569" width="23.28515625" style="14" customWidth="1"/>
    <col min="13570" max="13581" width="14" style="14" bestFit="1" customWidth="1"/>
    <col min="13582" max="13582" width="15" style="14" bestFit="1" customWidth="1"/>
    <col min="13583" max="13583" width="16" style="14" bestFit="1" customWidth="1"/>
    <col min="13584" max="13824" width="9.140625" style="14"/>
    <col min="13825" max="13825" width="23.28515625" style="14" customWidth="1"/>
    <col min="13826" max="13837" width="14" style="14" bestFit="1" customWidth="1"/>
    <col min="13838" max="13838" width="15" style="14" bestFit="1" customWidth="1"/>
    <col min="13839" max="13839" width="16" style="14" bestFit="1" customWidth="1"/>
    <col min="13840" max="14080" width="9.140625" style="14"/>
    <col min="14081" max="14081" width="23.28515625" style="14" customWidth="1"/>
    <col min="14082" max="14093" width="14" style="14" bestFit="1" customWidth="1"/>
    <col min="14094" max="14094" width="15" style="14" bestFit="1" customWidth="1"/>
    <col min="14095" max="14095" width="16" style="14" bestFit="1" customWidth="1"/>
    <col min="14096" max="14336" width="9.140625" style="14"/>
    <col min="14337" max="14337" width="23.28515625" style="14" customWidth="1"/>
    <col min="14338" max="14349" width="14" style="14" bestFit="1" customWidth="1"/>
    <col min="14350" max="14350" width="15" style="14" bestFit="1" customWidth="1"/>
    <col min="14351" max="14351" width="16" style="14" bestFit="1" customWidth="1"/>
    <col min="14352" max="14592" width="9.140625" style="14"/>
    <col min="14593" max="14593" width="23.28515625" style="14" customWidth="1"/>
    <col min="14594" max="14605" width="14" style="14" bestFit="1" customWidth="1"/>
    <col min="14606" max="14606" width="15" style="14" bestFit="1" customWidth="1"/>
    <col min="14607" max="14607" width="16" style="14" bestFit="1" customWidth="1"/>
    <col min="14608" max="14848" width="9.140625" style="14"/>
    <col min="14849" max="14849" width="23.28515625" style="14" customWidth="1"/>
    <col min="14850" max="14861" width="14" style="14" bestFit="1" customWidth="1"/>
    <col min="14862" max="14862" width="15" style="14" bestFit="1" customWidth="1"/>
    <col min="14863" max="14863" width="16" style="14" bestFit="1" customWidth="1"/>
    <col min="14864" max="15104" width="9.140625" style="14"/>
    <col min="15105" max="15105" width="23.28515625" style="14" customWidth="1"/>
    <col min="15106" max="15117" width="14" style="14" bestFit="1" customWidth="1"/>
    <col min="15118" max="15118" width="15" style="14" bestFit="1" customWidth="1"/>
    <col min="15119" max="15119" width="16" style="14" bestFit="1" customWidth="1"/>
    <col min="15120" max="15360" width="9.140625" style="14"/>
    <col min="15361" max="15361" width="23.28515625" style="14" customWidth="1"/>
    <col min="15362" max="15373" width="14" style="14" bestFit="1" customWidth="1"/>
    <col min="15374" max="15374" width="15" style="14" bestFit="1" customWidth="1"/>
    <col min="15375" max="15375" width="16" style="14" bestFit="1" customWidth="1"/>
    <col min="15376" max="15616" width="9.140625" style="14"/>
    <col min="15617" max="15617" width="23.28515625" style="14" customWidth="1"/>
    <col min="15618" max="15629" width="14" style="14" bestFit="1" customWidth="1"/>
    <col min="15630" max="15630" width="15" style="14" bestFit="1" customWidth="1"/>
    <col min="15631" max="15631" width="16" style="14" bestFit="1" customWidth="1"/>
    <col min="15632" max="15872" width="9.140625" style="14"/>
    <col min="15873" max="15873" width="23.28515625" style="14" customWidth="1"/>
    <col min="15874" max="15885" width="14" style="14" bestFit="1" customWidth="1"/>
    <col min="15886" max="15886" width="15" style="14" bestFit="1" customWidth="1"/>
    <col min="15887" max="15887" width="16" style="14" bestFit="1" customWidth="1"/>
    <col min="15888" max="16128" width="9.140625" style="14"/>
    <col min="16129" max="16129" width="23.28515625" style="14" customWidth="1"/>
    <col min="16130" max="16141" width="14" style="14" bestFit="1" customWidth="1"/>
    <col min="16142" max="16142" width="15" style="14" bestFit="1" customWidth="1"/>
    <col min="16143" max="16143" width="16" style="14" bestFit="1" customWidth="1"/>
    <col min="16144" max="16384" width="9.140625" style="14"/>
  </cols>
  <sheetData>
    <row r="2" spans="1:14" ht="20.25" x14ac:dyDescent="0.3">
      <c r="A2" s="165" t="s">
        <v>267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4">
        <v>11628.7</v>
      </c>
      <c r="C6" s="99">
        <v>15477.33</v>
      </c>
      <c r="D6" s="1">
        <v>10601.19</v>
      </c>
      <c r="E6" s="16">
        <v>10763.56</v>
      </c>
      <c r="F6" s="1">
        <v>13476.63</v>
      </c>
      <c r="G6" s="16">
        <v>11628.7</v>
      </c>
      <c r="H6" s="121">
        <v>9103.5</v>
      </c>
      <c r="I6" s="1">
        <v>8816.91</v>
      </c>
      <c r="J6" s="16">
        <v>13368.49</v>
      </c>
      <c r="K6" s="142">
        <v>11628.7</v>
      </c>
      <c r="L6" s="153">
        <v>14161.94</v>
      </c>
      <c r="M6" s="73">
        <v>13129.34</v>
      </c>
      <c r="N6" s="16">
        <f>SUM(B6:M6)</f>
        <v>143784.99000000002</v>
      </c>
    </row>
    <row r="7" spans="1:14" x14ac:dyDescent="0.2">
      <c r="A7" s="14" t="s">
        <v>11</v>
      </c>
      <c r="B7" s="84">
        <v>5360.7</v>
      </c>
      <c r="C7" s="99">
        <v>7134.87</v>
      </c>
      <c r="D7" s="1">
        <v>4887.03</v>
      </c>
      <c r="E7" s="16">
        <v>4961.88</v>
      </c>
      <c r="F7" s="1">
        <v>6212.57</v>
      </c>
      <c r="G7" s="16">
        <v>5360.7</v>
      </c>
      <c r="H7" s="121">
        <v>4196.6099999999997</v>
      </c>
      <c r="I7" s="1">
        <v>4064.5</v>
      </c>
      <c r="J7" s="16">
        <v>6162.72</v>
      </c>
      <c r="K7" s="142">
        <v>5360.7</v>
      </c>
      <c r="L7" s="153">
        <v>6528.49</v>
      </c>
      <c r="M7" s="73">
        <v>6052.47</v>
      </c>
      <c r="N7" s="16">
        <f t="shared" ref="N7:N21" si="0">SUM(B7:M7)</f>
        <v>66283.239999999991</v>
      </c>
    </row>
    <row r="8" spans="1:14" x14ac:dyDescent="0.2">
      <c r="A8" s="14" t="s">
        <v>12</v>
      </c>
      <c r="B8" s="84">
        <v>472815.20999999996</v>
      </c>
      <c r="C8" s="99">
        <v>629297.99999999988</v>
      </c>
      <c r="D8" s="1">
        <v>431037.39000000013</v>
      </c>
      <c r="E8" s="16">
        <v>437639.22</v>
      </c>
      <c r="F8" s="1">
        <v>547951.16</v>
      </c>
      <c r="G8" s="16">
        <v>472815.20999999996</v>
      </c>
      <c r="H8" s="121">
        <v>370142.27</v>
      </c>
      <c r="I8" s="1">
        <v>358489.92000000004</v>
      </c>
      <c r="J8" s="16">
        <v>543553.99000000022</v>
      </c>
      <c r="K8" s="142">
        <v>472815.20999999996</v>
      </c>
      <c r="L8" s="153">
        <v>575815.11</v>
      </c>
      <c r="M8" s="73">
        <v>533830.32999999996</v>
      </c>
      <c r="N8" s="16">
        <f t="shared" si="0"/>
        <v>5846203.0200000005</v>
      </c>
    </row>
    <row r="9" spans="1:14" x14ac:dyDescent="0.2">
      <c r="A9" s="14" t="s">
        <v>13</v>
      </c>
      <c r="B9" s="84">
        <v>10118.49</v>
      </c>
      <c r="C9" s="99">
        <v>13467.3</v>
      </c>
      <c r="D9" s="1">
        <v>9224.42</v>
      </c>
      <c r="E9" s="16">
        <v>9365.7099999999991</v>
      </c>
      <c r="F9" s="1">
        <v>11726.44</v>
      </c>
      <c r="G9" s="16">
        <v>10118.49</v>
      </c>
      <c r="H9" s="121">
        <v>7921.24</v>
      </c>
      <c r="I9" s="1">
        <v>7671.87</v>
      </c>
      <c r="J9" s="16">
        <v>11632.34</v>
      </c>
      <c r="K9" s="142">
        <v>10118.49</v>
      </c>
      <c r="L9" s="153">
        <v>12322.74</v>
      </c>
      <c r="M9" s="73">
        <v>11424.25</v>
      </c>
      <c r="N9" s="16">
        <f t="shared" si="0"/>
        <v>125111.78</v>
      </c>
    </row>
    <row r="10" spans="1:14" x14ac:dyDescent="0.2">
      <c r="A10" s="14" t="s">
        <v>14</v>
      </c>
      <c r="B10" s="84">
        <v>11113.82</v>
      </c>
      <c r="C10" s="99">
        <v>14792.04</v>
      </c>
      <c r="D10" s="1">
        <v>10131.799999999999</v>
      </c>
      <c r="E10" s="16">
        <v>10286.98</v>
      </c>
      <c r="F10" s="1">
        <v>12879.93</v>
      </c>
      <c r="G10" s="16">
        <v>11113.82</v>
      </c>
      <c r="H10" s="121">
        <v>8700.43</v>
      </c>
      <c r="I10" s="1">
        <v>8426.5300000000007</v>
      </c>
      <c r="J10" s="16">
        <v>12776.58</v>
      </c>
      <c r="K10" s="142">
        <v>11113.82</v>
      </c>
      <c r="L10" s="153">
        <v>13534.89</v>
      </c>
      <c r="M10" s="73">
        <v>12548.02</v>
      </c>
      <c r="N10" s="16">
        <f t="shared" si="0"/>
        <v>137418.66</v>
      </c>
    </row>
    <row r="11" spans="1:14" x14ac:dyDescent="0.2">
      <c r="A11" s="14" t="s">
        <v>15</v>
      </c>
      <c r="B11" s="84">
        <v>203.75</v>
      </c>
      <c r="C11" s="99">
        <v>271.18</v>
      </c>
      <c r="D11" s="1">
        <v>185.75</v>
      </c>
      <c r="E11" s="16">
        <v>188.59</v>
      </c>
      <c r="F11" s="1">
        <v>236.13</v>
      </c>
      <c r="G11" s="16">
        <v>203.75</v>
      </c>
      <c r="H11" s="121">
        <v>159.51</v>
      </c>
      <c r="I11" s="1">
        <v>154.47999999999999</v>
      </c>
      <c r="J11" s="16">
        <v>234.23</v>
      </c>
      <c r="K11" s="142">
        <v>203.75</v>
      </c>
      <c r="L11" s="153">
        <v>248.14</v>
      </c>
      <c r="M11" s="73">
        <v>230.04</v>
      </c>
      <c r="N11" s="16">
        <f t="shared" si="0"/>
        <v>2519.3000000000002</v>
      </c>
    </row>
    <row r="12" spans="1:14" x14ac:dyDescent="0.2">
      <c r="A12" s="14" t="s">
        <v>16</v>
      </c>
      <c r="B12" s="84">
        <v>386.72</v>
      </c>
      <c r="C12" s="99">
        <v>514.71</v>
      </c>
      <c r="D12" s="1">
        <v>352.55</v>
      </c>
      <c r="E12" s="16">
        <v>357.95</v>
      </c>
      <c r="F12" s="1">
        <v>448.17</v>
      </c>
      <c r="G12" s="16">
        <v>386.72</v>
      </c>
      <c r="H12" s="121">
        <v>302.74</v>
      </c>
      <c r="I12" s="1">
        <v>293.20999999999998</v>
      </c>
      <c r="J12" s="16">
        <v>444.58</v>
      </c>
      <c r="K12" s="142">
        <v>386.72</v>
      </c>
      <c r="L12" s="153">
        <v>470.96</v>
      </c>
      <c r="M12" s="73">
        <v>436.62</v>
      </c>
      <c r="N12" s="16">
        <f t="shared" si="0"/>
        <v>4781.6499999999996</v>
      </c>
    </row>
    <row r="13" spans="1:14" x14ac:dyDescent="0.2">
      <c r="A13" s="14" t="s">
        <v>17</v>
      </c>
      <c r="B13" s="84">
        <v>3504.93</v>
      </c>
      <c r="C13" s="99">
        <v>4664.92</v>
      </c>
      <c r="D13" s="1">
        <v>3195.23</v>
      </c>
      <c r="E13" s="16">
        <v>3244.17</v>
      </c>
      <c r="F13" s="1">
        <v>4061.9</v>
      </c>
      <c r="G13" s="16">
        <v>3504.93</v>
      </c>
      <c r="H13" s="121">
        <v>2743.83</v>
      </c>
      <c r="I13" s="1">
        <v>2657.45</v>
      </c>
      <c r="J13" s="16">
        <v>4029.31</v>
      </c>
      <c r="K13" s="142">
        <v>3504.93</v>
      </c>
      <c r="L13" s="153">
        <v>4268.46</v>
      </c>
      <c r="M13" s="73">
        <v>3957.23</v>
      </c>
      <c r="N13" s="16">
        <f t="shared" si="0"/>
        <v>43337.290000000008</v>
      </c>
    </row>
    <row r="14" spans="1:14" x14ac:dyDescent="0.2">
      <c r="A14" s="14" t="s">
        <v>18</v>
      </c>
      <c r="B14" s="84">
        <v>1262.24</v>
      </c>
      <c r="C14" s="99">
        <v>1679.99</v>
      </c>
      <c r="D14" s="1">
        <v>1150.71</v>
      </c>
      <c r="E14" s="16">
        <v>1168.33</v>
      </c>
      <c r="F14" s="1">
        <v>1462.82</v>
      </c>
      <c r="G14" s="16">
        <v>1262.24</v>
      </c>
      <c r="H14" s="121">
        <v>988.14</v>
      </c>
      <c r="I14" s="1">
        <v>957.03</v>
      </c>
      <c r="J14" s="16">
        <v>1451.09</v>
      </c>
      <c r="K14" s="142">
        <v>1262.24</v>
      </c>
      <c r="L14" s="153">
        <v>1537.21</v>
      </c>
      <c r="M14" s="73">
        <v>1425.13</v>
      </c>
      <c r="N14" s="16">
        <f t="shared" si="0"/>
        <v>15607.170000000002</v>
      </c>
    </row>
    <row r="15" spans="1:14" x14ac:dyDescent="0.2">
      <c r="A15" s="14" t="s">
        <v>19</v>
      </c>
      <c r="B15" s="84">
        <v>1057.06</v>
      </c>
      <c r="C15" s="99">
        <v>1406.91</v>
      </c>
      <c r="D15" s="1">
        <v>963.66</v>
      </c>
      <c r="E15" s="16">
        <v>978.42</v>
      </c>
      <c r="F15" s="1">
        <v>1225.04</v>
      </c>
      <c r="G15" s="16">
        <v>1057.06</v>
      </c>
      <c r="H15" s="121">
        <v>827.52</v>
      </c>
      <c r="I15" s="1">
        <v>801.47</v>
      </c>
      <c r="J15" s="16">
        <v>1215.21</v>
      </c>
      <c r="K15" s="142">
        <v>1057.06</v>
      </c>
      <c r="L15" s="153">
        <v>1287.3399999999999</v>
      </c>
      <c r="M15" s="73">
        <v>1193.47</v>
      </c>
      <c r="N15" s="16">
        <f t="shared" si="0"/>
        <v>13070.219999999998</v>
      </c>
    </row>
    <row r="16" spans="1:14" x14ac:dyDescent="0.2">
      <c r="A16" s="14" t="s">
        <v>20</v>
      </c>
      <c r="B16" s="84">
        <v>11827.97</v>
      </c>
      <c r="C16" s="99">
        <v>15742.54</v>
      </c>
      <c r="D16" s="1">
        <v>10782.85</v>
      </c>
      <c r="E16" s="16">
        <v>10948</v>
      </c>
      <c r="F16" s="1">
        <v>13707.57</v>
      </c>
      <c r="G16" s="16">
        <v>11827.97</v>
      </c>
      <c r="H16" s="121">
        <v>9259.5</v>
      </c>
      <c r="I16" s="1">
        <v>8968</v>
      </c>
      <c r="J16" s="16">
        <v>13597.57</v>
      </c>
      <c r="K16" s="142">
        <v>11827.97</v>
      </c>
      <c r="L16" s="153">
        <v>14404.61</v>
      </c>
      <c r="M16" s="73">
        <v>13354.32</v>
      </c>
      <c r="N16" s="16">
        <f t="shared" si="0"/>
        <v>146248.87</v>
      </c>
    </row>
    <row r="17" spans="1:15" x14ac:dyDescent="0.2">
      <c r="A17" s="14" t="s">
        <v>21</v>
      </c>
      <c r="B17" s="84">
        <v>983.3</v>
      </c>
      <c r="C17" s="99">
        <v>1308.74</v>
      </c>
      <c r="D17" s="1">
        <v>896.42</v>
      </c>
      <c r="E17" s="16">
        <v>910.15</v>
      </c>
      <c r="F17" s="1">
        <v>1139.56</v>
      </c>
      <c r="G17" s="16">
        <v>983.3</v>
      </c>
      <c r="H17" s="121">
        <v>769.78</v>
      </c>
      <c r="I17" s="1">
        <v>745.54</v>
      </c>
      <c r="J17" s="16">
        <v>1130.42</v>
      </c>
      <c r="K17" s="142">
        <v>983.3</v>
      </c>
      <c r="L17" s="153">
        <v>1197.51</v>
      </c>
      <c r="M17" s="73">
        <v>1110.2</v>
      </c>
      <c r="N17" s="16">
        <f t="shared" si="0"/>
        <v>12158.22</v>
      </c>
    </row>
    <row r="18" spans="1:15" x14ac:dyDescent="0.2">
      <c r="A18" s="14" t="s">
        <v>22</v>
      </c>
      <c r="B18" s="84">
        <v>10042.700000000001</v>
      </c>
      <c r="C18" s="99">
        <v>13366.42</v>
      </c>
      <c r="D18" s="1">
        <v>9155.33</v>
      </c>
      <c r="E18" s="16">
        <v>9295.5499999999993</v>
      </c>
      <c r="F18" s="1">
        <v>11638.6</v>
      </c>
      <c r="G18" s="16">
        <v>10042.700000000001</v>
      </c>
      <c r="H18" s="121">
        <v>7861.9</v>
      </c>
      <c r="I18" s="1">
        <v>7614.4</v>
      </c>
      <c r="J18" s="16">
        <v>11545.2</v>
      </c>
      <c r="K18" s="142">
        <v>10042.700000000001</v>
      </c>
      <c r="L18" s="153">
        <v>12230.44</v>
      </c>
      <c r="M18" s="73">
        <v>11338.67</v>
      </c>
      <c r="N18" s="16">
        <f t="shared" si="0"/>
        <v>124174.60999999999</v>
      </c>
    </row>
    <row r="19" spans="1:15" x14ac:dyDescent="0.2">
      <c r="A19" s="14" t="s">
        <v>23</v>
      </c>
      <c r="B19" s="84">
        <v>1423</v>
      </c>
      <c r="C19" s="99">
        <v>1893.95</v>
      </c>
      <c r="D19" s="1">
        <v>1297.26</v>
      </c>
      <c r="E19" s="16">
        <v>1317.13</v>
      </c>
      <c r="F19" s="1">
        <v>1649.13</v>
      </c>
      <c r="G19" s="16">
        <v>1423</v>
      </c>
      <c r="H19" s="121">
        <v>1113.99</v>
      </c>
      <c r="I19" s="1">
        <v>1078.92</v>
      </c>
      <c r="J19" s="16">
        <v>1635.9</v>
      </c>
      <c r="K19" s="142">
        <v>1423</v>
      </c>
      <c r="L19" s="153">
        <v>1732.99</v>
      </c>
      <c r="M19" s="73">
        <v>1606.63</v>
      </c>
      <c r="N19" s="16">
        <f t="shared" si="0"/>
        <v>17594.900000000001</v>
      </c>
    </row>
    <row r="20" spans="1:15" x14ac:dyDescent="0.2">
      <c r="A20" s="14" t="s">
        <v>24</v>
      </c>
      <c r="B20" s="84">
        <v>888.15</v>
      </c>
      <c r="C20" s="99">
        <v>1182.0899999999999</v>
      </c>
      <c r="D20" s="1">
        <v>809.67</v>
      </c>
      <c r="E20" s="16">
        <v>822.08</v>
      </c>
      <c r="F20" s="1">
        <v>1029.29</v>
      </c>
      <c r="G20" s="16">
        <v>888.15</v>
      </c>
      <c r="H20" s="121">
        <v>695.29</v>
      </c>
      <c r="I20" s="1">
        <v>673.4</v>
      </c>
      <c r="J20" s="16">
        <v>1021.03</v>
      </c>
      <c r="K20" s="142">
        <v>888.15</v>
      </c>
      <c r="L20" s="153">
        <v>1081.6300000000001</v>
      </c>
      <c r="M20" s="73">
        <v>1002.76</v>
      </c>
      <c r="N20" s="16">
        <f t="shared" si="0"/>
        <v>10981.69</v>
      </c>
    </row>
    <row r="21" spans="1:15" x14ac:dyDescent="0.2">
      <c r="A21" s="14" t="s">
        <v>25</v>
      </c>
      <c r="B21" s="84">
        <v>98842.39</v>
      </c>
      <c r="C21" s="99">
        <v>131555.24</v>
      </c>
      <c r="D21" s="16">
        <v>90108.7</v>
      </c>
      <c r="E21" s="16">
        <v>91488.82</v>
      </c>
      <c r="F21" s="1">
        <v>114549.61</v>
      </c>
      <c r="G21" s="16">
        <v>98842.39</v>
      </c>
      <c r="H21" s="121">
        <v>77378.539999999994</v>
      </c>
      <c r="I21" s="1">
        <v>74942.600000000006</v>
      </c>
      <c r="J21" s="16">
        <v>113630.39</v>
      </c>
      <c r="K21" s="142">
        <v>98842.39</v>
      </c>
      <c r="L21" s="153">
        <v>120374.6</v>
      </c>
      <c r="M21" s="73">
        <v>111597.65</v>
      </c>
      <c r="N21" s="16">
        <f t="shared" si="0"/>
        <v>1222153.32</v>
      </c>
    </row>
    <row r="22" spans="1:15" x14ac:dyDescent="0.2">
      <c r="A22" s="14" t="s">
        <v>26</v>
      </c>
      <c r="B22" s="85">
        <v>2097.21</v>
      </c>
      <c r="C22" s="100">
        <v>2791.3</v>
      </c>
      <c r="D22" s="16">
        <v>1911.9</v>
      </c>
      <c r="E22" s="16">
        <v>1941.19</v>
      </c>
      <c r="F22" s="16">
        <v>2430.48</v>
      </c>
      <c r="G22" s="16">
        <v>2097.21</v>
      </c>
      <c r="H22" s="122">
        <v>1641.8</v>
      </c>
      <c r="I22" s="16">
        <v>1590.11</v>
      </c>
      <c r="J22" s="16">
        <v>2410.98</v>
      </c>
      <c r="K22" s="143">
        <v>2097.21</v>
      </c>
      <c r="L22" s="154">
        <v>2554.08</v>
      </c>
      <c r="M22" s="74">
        <v>2367.85</v>
      </c>
      <c r="N22" s="16">
        <f>SUM(B22:M22)</f>
        <v>25931.32</v>
      </c>
    </row>
    <row r="23" spans="1:15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x14ac:dyDescent="0.2">
      <c r="A24" s="14" t="s">
        <v>9</v>
      </c>
      <c r="B24" s="19">
        <f>SUM(B6:B23)</f>
        <v>643556.34</v>
      </c>
      <c r="C24" s="19">
        <f t="shared" ref="C24:M24" si="1">SUM(C6:C23)</f>
        <v>856547.53</v>
      </c>
      <c r="D24" s="19">
        <f t="shared" si="1"/>
        <v>586691.86</v>
      </c>
      <c r="E24" s="164">
        <f t="shared" si="1"/>
        <v>595677.73</v>
      </c>
      <c r="F24" s="19">
        <f t="shared" si="1"/>
        <v>745825.03</v>
      </c>
      <c r="G24" s="19">
        <f t="shared" si="1"/>
        <v>643556.34</v>
      </c>
      <c r="H24" s="19">
        <f t="shared" si="1"/>
        <v>503806.59</v>
      </c>
      <c r="I24" s="19">
        <f t="shared" si="1"/>
        <v>487946.34000000008</v>
      </c>
      <c r="J24" s="19">
        <f t="shared" si="1"/>
        <v>739840.03</v>
      </c>
      <c r="K24" s="19">
        <f t="shared" si="1"/>
        <v>643556.34</v>
      </c>
      <c r="L24" s="19">
        <f t="shared" si="1"/>
        <v>783751.13999999978</v>
      </c>
      <c r="M24" s="19">
        <f t="shared" si="1"/>
        <v>726604.98</v>
      </c>
      <c r="N24" s="19">
        <f>SUM(N6:N22)</f>
        <v>7957360.2500000028</v>
      </c>
      <c r="O24" s="1"/>
    </row>
    <row r="25" spans="1:15" x14ac:dyDescent="0.2">
      <c r="B25" s="170"/>
      <c r="C25" s="170" t="s">
        <v>263</v>
      </c>
      <c r="D25" s="170" t="s">
        <v>263</v>
      </c>
      <c r="E25" s="170" t="s">
        <v>263</v>
      </c>
      <c r="F25" s="170" t="s">
        <v>263</v>
      </c>
      <c r="G25" s="170"/>
      <c r="H25" s="170" t="s">
        <v>263</v>
      </c>
      <c r="I25" s="170" t="s">
        <v>263</v>
      </c>
      <c r="J25" s="170" t="s">
        <v>263</v>
      </c>
      <c r="K25" s="170" t="s">
        <v>263</v>
      </c>
      <c r="L25" s="170"/>
      <c r="M25" s="170"/>
      <c r="N25" s="16"/>
    </row>
    <row r="26" spans="1:15" x14ac:dyDescent="0.2">
      <c r="A26" s="14" t="s">
        <v>46</v>
      </c>
      <c r="B26" s="3">
        <v>50825.87</v>
      </c>
      <c r="C26" s="1">
        <v>50825.83</v>
      </c>
      <c r="D26" s="1">
        <v>50825.83</v>
      </c>
      <c r="E26" s="1">
        <v>50825.83</v>
      </c>
      <c r="F26" s="1">
        <v>50825.83</v>
      </c>
      <c r="G26" s="1">
        <v>50825.83</v>
      </c>
      <c r="H26" s="1">
        <v>50825.83</v>
      </c>
      <c r="I26" s="163">
        <v>50825.83</v>
      </c>
      <c r="J26" s="1">
        <v>50825.83</v>
      </c>
      <c r="K26" s="1">
        <v>50825.83</v>
      </c>
      <c r="L26" s="1">
        <v>5109.5600000000004</v>
      </c>
      <c r="M26" s="1">
        <v>3213.17</v>
      </c>
      <c r="N26" s="16">
        <f>SUM(B26:M26)</f>
        <v>516581.07000000012</v>
      </c>
      <c r="O26" s="1"/>
    </row>
    <row r="27" spans="1:15" x14ac:dyDescent="0.2">
      <c r="A27" s="14" t="s">
        <v>47</v>
      </c>
      <c r="B27" s="1">
        <v>0</v>
      </c>
      <c r="C27" s="1">
        <v>0</v>
      </c>
      <c r="D27" s="1">
        <v>125.69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7092.22</v>
      </c>
      <c r="N27" s="16">
        <f>SUM(B27:M27)</f>
        <v>7217.91</v>
      </c>
    </row>
    <row r="28" spans="1:15" x14ac:dyDescent="0.2">
      <c r="B28" s="1"/>
      <c r="C28" s="1"/>
      <c r="D28" s="1"/>
      <c r="E28" s="1"/>
      <c r="F28" s="1"/>
      <c r="H28" s="1"/>
      <c r="I28" s="1"/>
      <c r="K28" s="1"/>
      <c r="L28" s="1"/>
      <c r="M28" s="1"/>
      <c r="N28" s="16"/>
    </row>
    <row r="29" spans="1:15" x14ac:dyDescent="0.2">
      <c r="A29" s="14" t="s">
        <v>48</v>
      </c>
      <c r="B29" s="1">
        <v>10940457.789999999</v>
      </c>
      <c r="C29" s="1">
        <v>14561308.02</v>
      </c>
      <c r="D29" s="1">
        <v>9973761.6199999992</v>
      </c>
      <c r="E29" s="1">
        <v>10126521.439999999</v>
      </c>
      <c r="F29" s="32">
        <v>12679025.52</v>
      </c>
      <c r="G29" s="1">
        <v>10940457.83</v>
      </c>
      <c r="H29" s="1">
        <v>8564712.0800000001</v>
      </c>
      <c r="I29" s="1">
        <v>8295087.8300000001</v>
      </c>
      <c r="J29" s="1">
        <v>12577280.52</v>
      </c>
      <c r="K29" s="1">
        <v>10940457.83</v>
      </c>
      <c r="L29" s="1">
        <v>13323769.300000001</v>
      </c>
      <c r="M29" s="1">
        <v>12352284.630000001</v>
      </c>
      <c r="N29" s="16">
        <f>SUM(B29:M29)</f>
        <v>135275124.41</v>
      </c>
      <c r="O29" s="1"/>
    </row>
    <row r="31" spans="1:15" ht="15.75" thickBot="1" x14ac:dyDescent="0.3">
      <c r="A31" s="14" t="s">
        <v>49</v>
      </c>
      <c r="B31" s="195">
        <f>SUM(B24:B29)</f>
        <v>11634840</v>
      </c>
      <c r="C31" s="195">
        <f>SUM(C24:C29)</f>
        <v>15468681.379999999</v>
      </c>
      <c r="D31" s="195">
        <f>SUM(D24:D29)</f>
        <v>10611405</v>
      </c>
      <c r="E31" s="195">
        <f t="shared" ref="E31:M31" si="2">SUM(E24:E29)</f>
        <v>10773025</v>
      </c>
      <c r="F31" s="195">
        <f t="shared" si="2"/>
        <v>13475676.379999999</v>
      </c>
      <c r="G31" s="195">
        <f t="shared" si="2"/>
        <v>11634840</v>
      </c>
      <c r="H31" s="195">
        <f t="shared" si="2"/>
        <v>9119344.5</v>
      </c>
      <c r="I31" s="195">
        <f t="shared" si="2"/>
        <v>8833860</v>
      </c>
      <c r="J31" s="195">
        <f t="shared" si="2"/>
        <v>13367946.379999999</v>
      </c>
      <c r="K31" s="195">
        <f t="shared" si="2"/>
        <v>11634840</v>
      </c>
      <c r="L31" s="195">
        <f t="shared" si="2"/>
        <v>14112630</v>
      </c>
      <c r="M31" s="195">
        <f t="shared" si="2"/>
        <v>13089195</v>
      </c>
      <c r="N31" s="195">
        <f>SUM(N24:N29)</f>
        <v>143756283.63999999</v>
      </c>
      <c r="O31" s="33"/>
    </row>
    <row r="32" spans="1:15" ht="15.75" thickTop="1" x14ac:dyDescent="0.25">
      <c r="B32" s="33"/>
      <c r="C32" s="1"/>
      <c r="D32" s="1"/>
      <c r="E32" s="1"/>
      <c r="F32" s="1"/>
      <c r="G32" s="1"/>
      <c r="H32" s="1"/>
      <c r="I32" s="1"/>
      <c r="J32" s="1"/>
      <c r="K32" s="1"/>
      <c r="M32" s="1"/>
      <c r="O32" s="34"/>
    </row>
    <row r="33" spans="1:15" ht="15" x14ac:dyDescent="0.25">
      <c r="A33" s="160" t="s">
        <v>257</v>
      </c>
      <c r="B33" s="1">
        <v>1133</v>
      </c>
      <c r="C33" s="1">
        <v>3731.5</v>
      </c>
      <c r="D33" s="1">
        <v>63470.5</v>
      </c>
      <c r="E33" s="1">
        <v>18612.5</v>
      </c>
      <c r="F33" s="1">
        <v>76596</v>
      </c>
      <c r="G33" s="1">
        <v>32853</v>
      </c>
      <c r="H33" s="1">
        <v>11248</v>
      </c>
      <c r="I33" s="1">
        <v>2732</v>
      </c>
      <c r="J33" s="1">
        <v>3499.5</v>
      </c>
      <c r="K33" s="1">
        <v>3460.5</v>
      </c>
      <c r="L33" s="1">
        <v>1690.5</v>
      </c>
      <c r="M33" s="1">
        <v>966</v>
      </c>
      <c r="N33" s="16">
        <f>SUM(B33:M33)</f>
        <v>219993</v>
      </c>
      <c r="O33" s="169">
        <f>N33+N34</f>
        <v>414084.41000000003</v>
      </c>
    </row>
    <row r="34" spans="1:15" s="160" customFormat="1" x14ac:dyDescent="0.2">
      <c r="A34" s="160" t="s">
        <v>258</v>
      </c>
      <c r="B34" s="163">
        <v>816</v>
      </c>
      <c r="C34" s="163">
        <v>6508</v>
      </c>
      <c r="D34" s="34">
        <v>60775</v>
      </c>
      <c r="E34" s="163">
        <v>20962.5</v>
      </c>
      <c r="F34" s="163">
        <v>47775</v>
      </c>
      <c r="G34" s="163">
        <v>14602.73</v>
      </c>
      <c r="H34" s="163">
        <v>12167.5</v>
      </c>
      <c r="I34" s="163">
        <v>14840.68</v>
      </c>
      <c r="J34" s="163">
        <v>3805</v>
      </c>
      <c r="K34" s="163">
        <v>6951</v>
      </c>
      <c r="L34" s="163">
        <v>3312</v>
      </c>
      <c r="M34" s="163">
        <v>1576</v>
      </c>
      <c r="N34" s="106">
        <f>SUM(B34:M34)</f>
        <v>194091.41</v>
      </c>
      <c r="O34" s="163"/>
    </row>
    <row r="35" spans="1:15" x14ac:dyDescent="0.2">
      <c r="A35" s="14" t="s">
        <v>50</v>
      </c>
      <c r="B35" s="1">
        <f>21404+1000</f>
        <v>22404</v>
      </c>
      <c r="C35" s="1">
        <f>11246+1000</f>
        <v>12246</v>
      </c>
      <c r="D35" s="1">
        <v>11500</v>
      </c>
      <c r="E35" s="1">
        <v>10000</v>
      </c>
      <c r="F35" s="1">
        <v>8000</v>
      </c>
      <c r="G35" s="1">
        <f>13100+3000</f>
        <v>16100</v>
      </c>
      <c r="H35" s="1">
        <v>5104</v>
      </c>
      <c r="I35" s="1">
        <f>5062+10000</f>
        <v>15062</v>
      </c>
      <c r="J35" s="1">
        <f>29954+9000</f>
        <v>38954</v>
      </c>
      <c r="K35" s="1">
        <f>40632.5+21000</f>
        <v>61632.5</v>
      </c>
      <c r="L35" s="1">
        <f>20650+12500</f>
        <v>33150</v>
      </c>
      <c r="M35" s="1">
        <f>8618.5+20000</f>
        <v>28618.5</v>
      </c>
      <c r="N35" s="16">
        <f>SUM(B35:M35)</f>
        <v>262771</v>
      </c>
      <c r="O35" s="16"/>
    </row>
    <row r="36" spans="1:15" x14ac:dyDescent="0.2">
      <c r="A36" s="14" t="s">
        <v>51</v>
      </c>
      <c r="B36" s="1">
        <v>2638692.04</v>
      </c>
      <c r="C36" s="1">
        <v>3038841.21</v>
      </c>
      <c r="D36" s="1">
        <v>3088088.52</v>
      </c>
      <c r="E36" s="1">
        <v>3023636.18</v>
      </c>
      <c r="F36" s="1">
        <v>2603401.35</v>
      </c>
      <c r="G36" s="111">
        <v>2871074.46</v>
      </c>
      <c r="H36" s="1">
        <v>2864427.17</v>
      </c>
      <c r="I36" s="1">
        <f>2643940.23-100</f>
        <v>2643840.23</v>
      </c>
      <c r="J36" s="1">
        <v>3178788.16</v>
      </c>
      <c r="K36" s="1">
        <v>2836246.73</v>
      </c>
      <c r="L36" s="163">
        <f>3418936.12-25</f>
        <v>3418911.12</v>
      </c>
      <c r="M36" s="1">
        <f>2952869.15</f>
        <v>2952869.15</v>
      </c>
      <c r="N36" s="16">
        <f>SUM(B36:M36)</f>
        <v>35158816.32</v>
      </c>
      <c r="O36" s="1"/>
    </row>
    <row r="37" spans="1:15" x14ac:dyDescent="0.2">
      <c r="A37" s="14" t="s">
        <v>52</v>
      </c>
      <c r="B37" s="35">
        <v>6480000</v>
      </c>
      <c r="C37" s="35">
        <v>8615250</v>
      </c>
      <c r="D37" s="35">
        <v>5910000</v>
      </c>
      <c r="E37" s="35">
        <v>6000000</v>
      </c>
      <c r="F37" s="35">
        <v>7505250</v>
      </c>
      <c r="G37" s="35">
        <v>6480000</v>
      </c>
      <c r="H37" s="36">
        <v>5079000</v>
      </c>
      <c r="I37" s="35">
        <v>4920000</v>
      </c>
      <c r="J37" s="35">
        <v>7445250</v>
      </c>
      <c r="K37" s="35">
        <v>6480000</v>
      </c>
      <c r="L37" s="35">
        <v>7860000</v>
      </c>
      <c r="M37" s="35">
        <v>7290000</v>
      </c>
      <c r="N37" s="37">
        <f>SUM(B37:M37)</f>
        <v>80064750</v>
      </c>
    </row>
    <row r="39" spans="1:15" ht="15" x14ac:dyDescent="0.25">
      <c r="I39" s="33"/>
      <c r="J39" s="33"/>
    </row>
    <row r="40" spans="1:15" x14ac:dyDescent="0.2">
      <c r="J40" s="1"/>
      <c r="N40" s="16"/>
    </row>
    <row r="43" spans="1:15" x14ac:dyDescent="0.2">
      <c r="N43" s="1"/>
    </row>
    <row r="44" spans="1:15" ht="15" x14ac:dyDescent="0.25">
      <c r="B44" s="38"/>
    </row>
    <row r="45" spans="1:15" x14ac:dyDescent="0.2">
      <c r="B45" s="1"/>
    </row>
    <row r="96" spans="13:13" x14ac:dyDescent="0.2">
      <c r="M96" s="68"/>
    </row>
  </sheetData>
  <printOptions horizontalCentered="1"/>
  <pageMargins left="0" right="0" top="0.5" bottom="0.5" header="0.5" footer="0.5"/>
  <pageSetup paperSize="5" scale="7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>
      <selection activeCell="P4" sqref="P4"/>
    </sheetView>
  </sheetViews>
  <sheetFormatPr defaultRowHeight="12.75" x14ac:dyDescent="0.2"/>
  <cols>
    <col min="1" max="1" width="24.7109375" style="14" customWidth="1"/>
    <col min="2" max="13" width="14" style="14" bestFit="1" customWidth="1"/>
    <col min="14" max="14" width="15" style="14" bestFit="1" customWidth="1"/>
    <col min="15" max="256" width="9.140625" style="14"/>
    <col min="257" max="257" width="24.7109375" style="14" customWidth="1"/>
    <col min="258" max="259" width="12.85546875" style="14" customWidth="1"/>
    <col min="260" max="263" width="12.85546875" style="14" bestFit="1" customWidth="1"/>
    <col min="264" max="264" width="14" style="14" bestFit="1" customWidth="1"/>
    <col min="265" max="269" width="12.85546875" style="14" bestFit="1" customWidth="1"/>
    <col min="270" max="270" width="14.42578125" style="14" bestFit="1" customWidth="1"/>
    <col min="271" max="512" width="9.140625" style="14"/>
    <col min="513" max="513" width="24.7109375" style="14" customWidth="1"/>
    <col min="514" max="515" width="12.85546875" style="14" customWidth="1"/>
    <col min="516" max="519" width="12.85546875" style="14" bestFit="1" customWidth="1"/>
    <col min="520" max="520" width="14" style="14" bestFit="1" customWidth="1"/>
    <col min="521" max="525" width="12.85546875" style="14" bestFit="1" customWidth="1"/>
    <col min="526" max="526" width="14.42578125" style="14" bestFit="1" customWidth="1"/>
    <col min="527" max="768" width="9.140625" style="14"/>
    <col min="769" max="769" width="24.7109375" style="14" customWidth="1"/>
    <col min="770" max="771" width="12.85546875" style="14" customWidth="1"/>
    <col min="772" max="775" width="12.85546875" style="14" bestFit="1" customWidth="1"/>
    <col min="776" max="776" width="14" style="14" bestFit="1" customWidth="1"/>
    <col min="777" max="781" width="12.85546875" style="14" bestFit="1" customWidth="1"/>
    <col min="782" max="782" width="14.42578125" style="14" bestFit="1" customWidth="1"/>
    <col min="783" max="1024" width="9.140625" style="14"/>
    <col min="1025" max="1025" width="24.7109375" style="14" customWidth="1"/>
    <col min="1026" max="1027" width="12.85546875" style="14" customWidth="1"/>
    <col min="1028" max="1031" width="12.85546875" style="14" bestFit="1" customWidth="1"/>
    <col min="1032" max="1032" width="14" style="14" bestFit="1" customWidth="1"/>
    <col min="1033" max="1037" width="12.85546875" style="14" bestFit="1" customWidth="1"/>
    <col min="1038" max="1038" width="14.42578125" style="14" bestFit="1" customWidth="1"/>
    <col min="1039" max="1280" width="9.140625" style="14"/>
    <col min="1281" max="1281" width="24.7109375" style="14" customWidth="1"/>
    <col min="1282" max="1283" width="12.85546875" style="14" customWidth="1"/>
    <col min="1284" max="1287" width="12.85546875" style="14" bestFit="1" customWidth="1"/>
    <col min="1288" max="1288" width="14" style="14" bestFit="1" customWidth="1"/>
    <col min="1289" max="1293" width="12.85546875" style="14" bestFit="1" customWidth="1"/>
    <col min="1294" max="1294" width="14.42578125" style="14" bestFit="1" customWidth="1"/>
    <col min="1295" max="1536" width="9.140625" style="14"/>
    <col min="1537" max="1537" width="24.7109375" style="14" customWidth="1"/>
    <col min="1538" max="1539" width="12.85546875" style="14" customWidth="1"/>
    <col min="1540" max="1543" width="12.85546875" style="14" bestFit="1" customWidth="1"/>
    <col min="1544" max="1544" width="14" style="14" bestFit="1" customWidth="1"/>
    <col min="1545" max="1549" width="12.85546875" style="14" bestFit="1" customWidth="1"/>
    <col min="1550" max="1550" width="14.42578125" style="14" bestFit="1" customWidth="1"/>
    <col min="1551" max="1792" width="9.140625" style="14"/>
    <col min="1793" max="1793" width="24.7109375" style="14" customWidth="1"/>
    <col min="1794" max="1795" width="12.85546875" style="14" customWidth="1"/>
    <col min="1796" max="1799" width="12.85546875" style="14" bestFit="1" customWidth="1"/>
    <col min="1800" max="1800" width="14" style="14" bestFit="1" customWidth="1"/>
    <col min="1801" max="1805" width="12.85546875" style="14" bestFit="1" customWidth="1"/>
    <col min="1806" max="1806" width="14.42578125" style="14" bestFit="1" customWidth="1"/>
    <col min="1807" max="2048" width="9.140625" style="14"/>
    <col min="2049" max="2049" width="24.7109375" style="14" customWidth="1"/>
    <col min="2050" max="2051" width="12.85546875" style="14" customWidth="1"/>
    <col min="2052" max="2055" width="12.85546875" style="14" bestFit="1" customWidth="1"/>
    <col min="2056" max="2056" width="14" style="14" bestFit="1" customWidth="1"/>
    <col min="2057" max="2061" width="12.85546875" style="14" bestFit="1" customWidth="1"/>
    <col min="2062" max="2062" width="14.42578125" style="14" bestFit="1" customWidth="1"/>
    <col min="2063" max="2304" width="9.140625" style="14"/>
    <col min="2305" max="2305" width="24.7109375" style="14" customWidth="1"/>
    <col min="2306" max="2307" width="12.85546875" style="14" customWidth="1"/>
    <col min="2308" max="2311" width="12.85546875" style="14" bestFit="1" customWidth="1"/>
    <col min="2312" max="2312" width="14" style="14" bestFit="1" customWidth="1"/>
    <col min="2313" max="2317" width="12.85546875" style="14" bestFit="1" customWidth="1"/>
    <col min="2318" max="2318" width="14.42578125" style="14" bestFit="1" customWidth="1"/>
    <col min="2319" max="2560" width="9.140625" style="14"/>
    <col min="2561" max="2561" width="24.7109375" style="14" customWidth="1"/>
    <col min="2562" max="2563" width="12.85546875" style="14" customWidth="1"/>
    <col min="2564" max="2567" width="12.85546875" style="14" bestFit="1" customWidth="1"/>
    <col min="2568" max="2568" width="14" style="14" bestFit="1" customWidth="1"/>
    <col min="2569" max="2573" width="12.85546875" style="14" bestFit="1" customWidth="1"/>
    <col min="2574" max="2574" width="14.42578125" style="14" bestFit="1" customWidth="1"/>
    <col min="2575" max="2816" width="9.140625" style="14"/>
    <col min="2817" max="2817" width="24.7109375" style="14" customWidth="1"/>
    <col min="2818" max="2819" width="12.85546875" style="14" customWidth="1"/>
    <col min="2820" max="2823" width="12.85546875" style="14" bestFit="1" customWidth="1"/>
    <col min="2824" max="2824" width="14" style="14" bestFit="1" customWidth="1"/>
    <col min="2825" max="2829" width="12.85546875" style="14" bestFit="1" customWidth="1"/>
    <col min="2830" max="2830" width="14.42578125" style="14" bestFit="1" customWidth="1"/>
    <col min="2831" max="3072" width="9.140625" style="14"/>
    <col min="3073" max="3073" width="24.7109375" style="14" customWidth="1"/>
    <col min="3074" max="3075" width="12.85546875" style="14" customWidth="1"/>
    <col min="3076" max="3079" width="12.85546875" style="14" bestFit="1" customWidth="1"/>
    <col min="3080" max="3080" width="14" style="14" bestFit="1" customWidth="1"/>
    <col min="3081" max="3085" width="12.85546875" style="14" bestFit="1" customWidth="1"/>
    <col min="3086" max="3086" width="14.42578125" style="14" bestFit="1" customWidth="1"/>
    <col min="3087" max="3328" width="9.140625" style="14"/>
    <col min="3329" max="3329" width="24.7109375" style="14" customWidth="1"/>
    <col min="3330" max="3331" width="12.85546875" style="14" customWidth="1"/>
    <col min="3332" max="3335" width="12.85546875" style="14" bestFit="1" customWidth="1"/>
    <col min="3336" max="3336" width="14" style="14" bestFit="1" customWidth="1"/>
    <col min="3337" max="3341" width="12.85546875" style="14" bestFit="1" customWidth="1"/>
    <col min="3342" max="3342" width="14.42578125" style="14" bestFit="1" customWidth="1"/>
    <col min="3343" max="3584" width="9.140625" style="14"/>
    <col min="3585" max="3585" width="24.7109375" style="14" customWidth="1"/>
    <col min="3586" max="3587" width="12.85546875" style="14" customWidth="1"/>
    <col min="3588" max="3591" width="12.85546875" style="14" bestFit="1" customWidth="1"/>
    <col min="3592" max="3592" width="14" style="14" bestFit="1" customWidth="1"/>
    <col min="3593" max="3597" width="12.85546875" style="14" bestFit="1" customWidth="1"/>
    <col min="3598" max="3598" width="14.42578125" style="14" bestFit="1" customWidth="1"/>
    <col min="3599" max="3840" width="9.140625" style="14"/>
    <col min="3841" max="3841" width="24.7109375" style="14" customWidth="1"/>
    <col min="3842" max="3843" width="12.85546875" style="14" customWidth="1"/>
    <col min="3844" max="3847" width="12.85546875" style="14" bestFit="1" customWidth="1"/>
    <col min="3848" max="3848" width="14" style="14" bestFit="1" customWidth="1"/>
    <col min="3849" max="3853" width="12.85546875" style="14" bestFit="1" customWidth="1"/>
    <col min="3854" max="3854" width="14.42578125" style="14" bestFit="1" customWidth="1"/>
    <col min="3855" max="4096" width="9.140625" style="14"/>
    <col min="4097" max="4097" width="24.7109375" style="14" customWidth="1"/>
    <col min="4098" max="4099" width="12.85546875" style="14" customWidth="1"/>
    <col min="4100" max="4103" width="12.85546875" style="14" bestFit="1" customWidth="1"/>
    <col min="4104" max="4104" width="14" style="14" bestFit="1" customWidth="1"/>
    <col min="4105" max="4109" width="12.85546875" style="14" bestFit="1" customWidth="1"/>
    <col min="4110" max="4110" width="14.42578125" style="14" bestFit="1" customWidth="1"/>
    <col min="4111" max="4352" width="9.140625" style="14"/>
    <col min="4353" max="4353" width="24.7109375" style="14" customWidth="1"/>
    <col min="4354" max="4355" width="12.85546875" style="14" customWidth="1"/>
    <col min="4356" max="4359" width="12.85546875" style="14" bestFit="1" customWidth="1"/>
    <col min="4360" max="4360" width="14" style="14" bestFit="1" customWidth="1"/>
    <col min="4361" max="4365" width="12.85546875" style="14" bestFit="1" customWidth="1"/>
    <col min="4366" max="4366" width="14.42578125" style="14" bestFit="1" customWidth="1"/>
    <col min="4367" max="4608" width="9.140625" style="14"/>
    <col min="4609" max="4609" width="24.7109375" style="14" customWidth="1"/>
    <col min="4610" max="4611" width="12.85546875" style="14" customWidth="1"/>
    <col min="4612" max="4615" width="12.85546875" style="14" bestFit="1" customWidth="1"/>
    <col min="4616" max="4616" width="14" style="14" bestFit="1" customWidth="1"/>
    <col min="4617" max="4621" width="12.85546875" style="14" bestFit="1" customWidth="1"/>
    <col min="4622" max="4622" width="14.42578125" style="14" bestFit="1" customWidth="1"/>
    <col min="4623" max="4864" width="9.140625" style="14"/>
    <col min="4865" max="4865" width="24.7109375" style="14" customWidth="1"/>
    <col min="4866" max="4867" width="12.85546875" style="14" customWidth="1"/>
    <col min="4868" max="4871" width="12.85546875" style="14" bestFit="1" customWidth="1"/>
    <col min="4872" max="4872" width="14" style="14" bestFit="1" customWidth="1"/>
    <col min="4873" max="4877" width="12.85546875" style="14" bestFit="1" customWidth="1"/>
    <col min="4878" max="4878" width="14.42578125" style="14" bestFit="1" customWidth="1"/>
    <col min="4879" max="5120" width="9.140625" style="14"/>
    <col min="5121" max="5121" width="24.7109375" style="14" customWidth="1"/>
    <col min="5122" max="5123" width="12.85546875" style="14" customWidth="1"/>
    <col min="5124" max="5127" width="12.85546875" style="14" bestFit="1" customWidth="1"/>
    <col min="5128" max="5128" width="14" style="14" bestFit="1" customWidth="1"/>
    <col min="5129" max="5133" width="12.85546875" style="14" bestFit="1" customWidth="1"/>
    <col min="5134" max="5134" width="14.42578125" style="14" bestFit="1" customWidth="1"/>
    <col min="5135" max="5376" width="9.140625" style="14"/>
    <col min="5377" max="5377" width="24.7109375" style="14" customWidth="1"/>
    <col min="5378" max="5379" width="12.85546875" style="14" customWidth="1"/>
    <col min="5380" max="5383" width="12.85546875" style="14" bestFit="1" customWidth="1"/>
    <col min="5384" max="5384" width="14" style="14" bestFit="1" customWidth="1"/>
    <col min="5385" max="5389" width="12.85546875" style="14" bestFit="1" customWidth="1"/>
    <col min="5390" max="5390" width="14.42578125" style="14" bestFit="1" customWidth="1"/>
    <col min="5391" max="5632" width="9.140625" style="14"/>
    <col min="5633" max="5633" width="24.7109375" style="14" customWidth="1"/>
    <col min="5634" max="5635" width="12.85546875" style="14" customWidth="1"/>
    <col min="5636" max="5639" width="12.85546875" style="14" bestFit="1" customWidth="1"/>
    <col min="5640" max="5640" width="14" style="14" bestFit="1" customWidth="1"/>
    <col min="5641" max="5645" width="12.85546875" style="14" bestFit="1" customWidth="1"/>
    <col min="5646" max="5646" width="14.42578125" style="14" bestFit="1" customWidth="1"/>
    <col min="5647" max="5888" width="9.140625" style="14"/>
    <col min="5889" max="5889" width="24.7109375" style="14" customWidth="1"/>
    <col min="5890" max="5891" width="12.85546875" style="14" customWidth="1"/>
    <col min="5892" max="5895" width="12.85546875" style="14" bestFit="1" customWidth="1"/>
    <col min="5896" max="5896" width="14" style="14" bestFit="1" customWidth="1"/>
    <col min="5897" max="5901" width="12.85546875" style="14" bestFit="1" customWidth="1"/>
    <col min="5902" max="5902" width="14.42578125" style="14" bestFit="1" customWidth="1"/>
    <col min="5903" max="6144" width="9.140625" style="14"/>
    <col min="6145" max="6145" width="24.7109375" style="14" customWidth="1"/>
    <col min="6146" max="6147" width="12.85546875" style="14" customWidth="1"/>
    <col min="6148" max="6151" width="12.85546875" style="14" bestFit="1" customWidth="1"/>
    <col min="6152" max="6152" width="14" style="14" bestFit="1" customWidth="1"/>
    <col min="6153" max="6157" width="12.85546875" style="14" bestFit="1" customWidth="1"/>
    <col min="6158" max="6158" width="14.42578125" style="14" bestFit="1" customWidth="1"/>
    <col min="6159" max="6400" width="9.140625" style="14"/>
    <col min="6401" max="6401" width="24.7109375" style="14" customWidth="1"/>
    <col min="6402" max="6403" width="12.85546875" style="14" customWidth="1"/>
    <col min="6404" max="6407" width="12.85546875" style="14" bestFit="1" customWidth="1"/>
    <col min="6408" max="6408" width="14" style="14" bestFit="1" customWidth="1"/>
    <col min="6409" max="6413" width="12.85546875" style="14" bestFit="1" customWidth="1"/>
    <col min="6414" max="6414" width="14.42578125" style="14" bestFit="1" customWidth="1"/>
    <col min="6415" max="6656" width="9.140625" style="14"/>
    <col min="6657" max="6657" width="24.7109375" style="14" customWidth="1"/>
    <col min="6658" max="6659" width="12.85546875" style="14" customWidth="1"/>
    <col min="6660" max="6663" width="12.85546875" style="14" bestFit="1" customWidth="1"/>
    <col min="6664" max="6664" width="14" style="14" bestFit="1" customWidth="1"/>
    <col min="6665" max="6669" width="12.85546875" style="14" bestFit="1" customWidth="1"/>
    <col min="6670" max="6670" width="14.42578125" style="14" bestFit="1" customWidth="1"/>
    <col min="6671" max="6912" width="9.140625" style="14"/>
    <col min="6913" max="6913" width="24.7109375" style="14" customWidth="1"/>
    <col min="6914" max="6915" width="12.85546875" style="14" customWidth="1"/>
    <col min="6916" max="6919" width="12.85546875" style="14" bestFit="1" customWidth="1"/>
    <col min="6920" max="6920" width="14" style="14" bestFit="1" customWidth="1"/>
    <col min="6921" max="6925" width="12.85546875" style="14" bestFit="1" customWidth="1"/>
    <col min="6926" max="6926" width="14.42578125" style="14" bestFit="1" customWidth="1"/>
    <col min="6927" max="7168" width="9.140625" style="14"/>
    <col min="7169" max="7169" width="24.7109375" style="14" customWidth="1"/>
    <col min="7170" max="7171" width="12.85546875" style="14" customWidth="1"/>
    <col min="7172" max="7175" width="12.85546875" style="14" bestFit="1" customWidth="1"/>
    <col min="7176" max="7176" width="14" style="14" bestFit="1" customWidth="1"/>
    <col min="7177" max="7181" width="12.85546875" style="14" bestFit="1" customWidth="1"/>
    <col min="7182" max="7182" width="14.42578125" style="14" bestFit="1" customWidth="1"/>
    <col min="7183" max="7424" width="9.140625" style="14"/>
    <col min="7425" max="7425" width="24.7109375" style="14" customWidth="1"/>
    <col min="7426" max="7427" width="12.85546875" style="14" customWidth="1"/>
    <col min="7428" max="7431" width="12.85546875" style="14" bestFit="1" customWidth="1"/>
    <col min="7432" max="7432" width="14" style="14" bestFit="1" customWidth="1"/>
    <col min="7433" max="7437" width="12.85546875" style="14" bestFit="1" customWidth="1"/>
    <col min="7438" max="7438" width="14.42578125" style="14" bestFit="1" customWidth="1"/>
    <col min="7439" max="7680" width="9.140625" style="14"/>
    <col min="7681" max="7681" width="24.7109375" style="14" customWidth="1"/>
    <col min="7682" max="7683" width="12.85546875" style="14" customWidth="1"/>
    <col min="7684" max="7687" width="12.85546875" style="14" bestFit="1" customWidth="1"/>
    <col min="7688" max="7688" width="14" style="14" bestFit="1" customWidth="1"/>
    <col min="7689" max="7693" width="12.85546875" style="14" bestFit="1" customWidth="1"/>
    <col min="7694" max="7694" width="14.42578125" style="14" bestFit="1" customWidth="1"/>
    <col min="7695" max="7936" width="9.140625" style="14"/>
    <col min="7937" max="7937" width="24.7109375" style="14" customWidth="1"/>
    <col min="7938" max="7939" width="12.85546875" style="14" customWidth="1"/>
    <col min="7940" max="7943" width="12.85546875" style="14" bestFit="1" customWidth="1"/>
    <col min="7944" max="7944" width="14" style="14" bestFit="1" customWidth="1"/>
    <col min="7945" max="7949" width="12.85546875" style="14" bestFit="1" customWidth="1"/>
    <col min="7950" max="7950" width="14.42578125" style="14" bestFit="1" customWidth="1"/>
    <col min="7951" max="8192" width="9.140625" style="14"/>
    <col min="8193" max="8193" width="24.7109375" style="14" customWidth="1"/>
    <col min="8194" max="8195" width="12.85546875" style="14" customWidth="1"/>
    <col min="8196" max="8199" width="12.85546875" style="14" bestFit="1" customWidth="1"/>
    <col min="8200" max="8200" width="14" style="14" bestFit="1" customWidth="1"/>
    <col min="8201" max="8205" width="12.85546875" style="14" bestFit="1" customWidth="1"/>
    <col min="8206" max="8206" width="14.42578125" style="14" bestFit="1" customWidth="1"/>
    <col min="8207" max="8448" width="9.140625" style="14"/>
    <col min="8449" max="8449" width="24.7109375" style="14" customWidth="1"/>
    <col min="8450" max="8451" width="12.85546875" style="14" customWidth="1"/>
    <col min="8452" max="8455" width="12.85546875" style="14" bestFit="1" customWidth="1"/>
    <col min="8456" max="8456" width="14" style="14" bestFit="1" customWidth="1"/>
    <col min="8457" max="8461" width="12.85546875" style="14" bestFit="1" customWidth="1"/>
    <col min="8462" max="8462" width="14.42578125" style="14" bestFit="1" customWidth="1"/>
    <col min="8463" max="8704" width="9.140625" style="14"/>
    <col min="8705" max="8705" width="24.7109375" style="14" customWidth="1"/>
    <col min="8706" max="8707" width="12.85546875" style="14" customWidth="1"/>
    <col min="8708" max="8711" width="12.85546875" style="14" bestFit="1" customWidth="1"/>
    <col min="8712" max="8712" width="14" style="14" bestFit="1" customWidth="1"/>
    <col min="8713" max="8717" width="12.85546875" style="14" bestFit="1" customWidth="1"/>
    <col min="8718" max="8718" width="14.42578125" style="14" bestFit="1" customWidth="1"/>
    <col min="8719" max="8960" width="9.140625" style="14"/>
    <col min="8961" max="8961" width="24.7109375" style="14" customWidth="1"/>
    <col min="8962" max="8963" width="12.85546875" style="14" customWidth="1"/>
    <col min="8964" max="8967" width="12.85546875" style="14" bestFit="1" customWidth="1"/>
    <col min="8968" max="8968" width="14" style="14" bestFit="1" customWidth="1"/>
    <col min="8969" max="8973" width="12.85546875" style="14" bestFit="1" customWidth="1"/>
    <col min="8974" max="8974" width="14.42578125" style="14" bestFit="1" customWidth="1"/>
    <col min="8975" max="9216" width="9.140625" style="14"/>
    <col min="9217" max="9217" width="24.7109375" style="14" customWidth="1"/>
    <col min="9218" max="9219" width="12.85546875" style="14" customWidth="1"/>
    <col min="9220" max="9223" width="12.85546875" style="14" bestFit="1" customWidth="1"/>
    <col min="9224" max="9224" width="14" style="14" bestFit="1" customWidth="1"/>
    <col min="9225" max="9229" width="12.85546875" style="14" bestFit="1" customWidth="1"/>
    <col min="9230" max="9230" width="14.42578125" style="14" bestFit="1" customWidth="1"/>
    <col min="9231" max="9472" width="9.140625" style="14"/>
    <col min="9473" max="9473" width="24.7109375" style="14" customWidth="1"/>
    <col min="9474" max="9475" width="12.85546875" style="14" customWidth="1"/>
    <col min="9476" max="9479" width="12.85546875" style="14" bestFit="1" customWidth="1"/>
    <col min="9480" max="9480" width="14" style="14" bestFit="1" customWidth="1"/>
    <col min="9481" max="9485" width="12.85546875" style="14" bestFit="1" customWidth="1"/>
    <col min="9486" max="9486" width="14.42578125" style="14" bestFit="1" customWidth="1"/>
    <col min="9487" max="9728" width="9.140625" style="14"/>
    <col min="9729" max="9729" width="24.7109375" style="14" customWidth="1"/>
    <col min="9730" max="9731" width="12.85546875" style="14" customWidth="1"/>
    <col min="9732" max="9735" width="12.85546875" style="14" bestFit="1" customWidth="1"/>
    <col min="9736" max="9736" width="14" style="14" bestFit="1" customWidth="1"/>
    <col min="9737" max="9741" width="12.85546875" style="14" bestFit="1" customWidth="1"/>
    <col min="9742" max="9742" width="14.42578125" style="14" bestFit="1" customWidth="1"/>
    <col min="9743" max="9984" width="9.140625" style="14"/>
    <col min="9985" max="9985" width="24.7109375" style="14" customWidth="1"/>
    <col min="9986" max="9987" width="12.85546875" style="14" customWidth="1"/>
    <col min="9988" max="9991" width="12.85546875" style="14" bestFit="1" customWidth="1"/>
    <col min="9992" max="9992" width="14" style="14" bestFit="1" customWidth="1"/>
    <col min="9993" max="9997" width="12.85546875" style="14" bestFit="1" customWidth="1"/>
    <col min="9998" max="9998" width="14.42578125" style="14" bestFit="1" customWidth="1"/>
    <col min="9999" max="10240" width="9.140625" style="14"/>
    <col min="10241" max="10241" width="24.7109375" style="14" customWidth="1"/>
    <col min="10242" max="10243" width="12.85546875" style="14" customWidth="1"/>
    <col min="10244" max="10247" width="12.85546875" style="14" bestFit="1" customWidth="1"/>
    <col min="10248" max="10248" width="14" style="14" bestFit="1" customWidth="1"/>
    <col min="10249" max="10253" width="12.85546875" style="14" bestFit="1" customWidth="1"/>
    <col min="10254" max="10254" width="14.42578125" style="14" bestFit="1" customWidth="1"/>
    <col min="10255" max="10496" width="9.140625" style="14"/>
    <col min="10497" max="10497" width="24.7109375" style="14" customWidth="1"/>
    <col min="10498" max="10499" width="12.85546875" style="14" customWidth="1"/>
    <col min="10500" max="10503" width="12.85546875" style="14" bestFit="1" customWidth="1"/>
    <col min="10504" max="10504" width="14" style="14" bestFit="1" customWidth="1"/>
    <col min="10505" max="10509" width="12.85546875" style="14" bestFit="1" customWidth="1"/>
    <col min="10510" max="10510" width="14.42578125" style="14" bestFit="1" customWidth="1"/>
    <col min="10511" max="10752" width="9.140625" style="14"/>
    <col min="10753" max="10753" width="24.7109375" style="14" customWidth="1"/>
    <col min="10754" max="10755" width="12.85546875" style="14" customWidth="1"/>
    <col min="10756" max="10759" width="12.85546875" style="14" bestFit="1" customWidth="1"/>
    <col min="10760" max="10760" width="14" style="14" bestFit="1" customWidth="1"/>
    <col min="10761" max="10765" width="12.85546875" style="14" bestFit="1" customWidth="1"/>
    <col min="10766" max="10766" width="14.42578125" style="14" bestFit="1" customWidth="1"/>
    <col min="10767" max="11008" width="9.140625" style="14"/>
    <col min="11009" max="11009" width="24.7109375" style="14" customWidth="1"/>
    <col min="11010" max="11011" width="12.85546875" style="14" customWidth="1"/>
    <col min="11012" max="11015" width="12.85546875" style="14" bestFit="1" customWidth="1"/>
    <col min="11016" max="11016" width="14" style="14" bestFit="1" customWidth="1"/>
    <col min="11017" max="11021" width="12.85546875" style="14" bestFit="1" customWidth="1"/>
    <col min="11022" max="11022" width="14.42578125" style="14" bestFit="1" customWidth="1"/>
    <col min="11023" max="11264" width="9.140625" style="14"/>
    <col min="11265" max="11265" width="24.7109375" style="14" customWidth="1"/>
    <col min="11266" max="11267" width="12.85546875" style="14" customWidth="1"/>
    <col min="11268" max="11271" width="12.85546875" style="14" bestFit="1" customWidth="1"/>
    <col min="11272" max="11272" width="14" style="14" bestFit="1" customWidth="1"/>
    <col min="11273" max="11277" width="12.85546875" style="14" bestFit="1" customWidth="1"/>
    <col min="11278" max="11278" width="14.42578125" style="14" bestFit="1" customWidth="1"/>
    <col min="11279" max="11520" width="9.140625" style="14"/>
    <col min="11521" max="11521" width="24.7109375" style="14" customWidth="1"/>
    <col min="11522" max="11523" width="12.85546875" style="14" customWidth="1"/>
    <col min="11524" max="11527" width="12.85546875" style="14" bestFit="1" customWidth="1"/>
    <col min="11528" max="11528" width="14" style="14" bestFit="1" customWidth="1"/>
    <col min="11529" max="11533" width="12.85546875" style="14" bestFit="1" customWidth="1"/>
    <col min="11534" max="11534" width="14.42578125" style="14" bestFit="1" customWidth="1"/>
    <col min="11535" max="11776" width="9.140625" style="14"/>
    <col min="11777" max="11777" width="24.7109375" style="14" customWidth="1"/>
    <col min="11778" max="11779" width="12.85546875" style="14" customWidth="1"/>
    <col min="11780" max="11783" width="12.85546875" style="14" bestFit="1" customWidth="1"/>
    <col min="11784" max="11784" width="14" style="14" bestFit="1" customWidth="1"/>
    <col min="11785" max="11789" width="12.85546875" style="14" bestFit="1" customWidth="1"/>
    <col min="11790" max="11790" width="14.42578125" style="14" bestFit="1" customWidth="1"/>
    <col min="11791" max="12032" width="9.140625" style="14"/>
    <col min="12033" max="12033" width="24.7109375" style="14" customWidth="1"/>
    <col min="12034" max="12035" width="12.85546875" style="14" customWidth="1"/>
    <col min="12036" max="12039" width="12.85546875" style="14" bestFit="1" customWidth="1"/>
    <col min="12040" max="12040" width="14" style="14" bestFit="1" customWidth="1"/>
    <col min="12041" max="12045" width="12.85546875" style="14" bestFit="1" customWidth="1"/>
    <col min="12046" max="12046" width="14.42578125" style="14" bestFit="1" customWidth="1"/>
    <col min="12047" max="12288" width="9.140625" style="14"/>
    <col min="12289" max="12289" width="24.7109375" style="14" customWidth="1"/>
    <col min="12290" max="12291" width="12.85546875" style="14" customWidth="1"/>
    <col min="12292" max="12295" width="12.85546875" style="14" bestFit="1" customWidth="1"/>
    <col min="12296" max="12296" width="14" style="14" bestFit="1" customWidth="1"/>
    <col min="12297" max="12301" width="12.85546875" style="14" bestFit="1" customWidth="1"/>
    <col min="12302" max="12302" width="14.42578125" style="14" bestFit="1" customWidth="1"/>
    <col min="12303" max="12544" width="9.140625" style="14"/>
    <col min="12545" max="12545" width="24.7109375" style="14" customWidth="1"/>
    <col min="12546" max="12547" width="12.85546875" style="14" customWidth="1"/>
    <col min="12548" max="12551" width="12.85546875" style="14" bestFit="1" customWidth="1"/>
    <col min="12552" max="12552" width="14" style="14" bestFit="1" customWidth="1"/>
    <col min="12553" max="12557" width="12.85546875" style="14" bestFit="1" customWidth="1"/>
    <col min="12558" max="12558" width="14.42578125" style="14" bestFit="1" customWidth="1"/>
    <col min="12559" max="12800" width="9.140625" style="14"/>
    <col min="12801" max="12801" width="24.7109375" style="14" customWidth="1"/>
    <col min="12802" max="12803" width="12.85546875" style="14" customWidth="1"/>
    <col min="12804" max="12807" width="12.85546875" style="14" bestFit="1" customWidth="1"/>
    <col min="12808" max="12808" width="14" style="14" bestFit="1" customWidth="1"/>
    <col min="12809" max="12813" width="12.85546875" style="14" bestFit="1" customWidth="1"/>
    <col min="12814" max="12814" width="14.42578125" style="14" bestFit="1" customWidth="1"/>
    <col min="12815" max="13056" width="9.140625" style="14"/>
    <col min="13057" max="13057" width="24.7109375" style="14" customWidth="1"/>
    <col min="13058" max="13059" width="12.85546875" style="14" customWidth="1"/>
    <col min="13060" max="13063" width="12.85546875" style="14" bestFit="1" customWidth="1"/>
    <col min="13064" max="13064" width="14" style="14" bestFit="1" customWidth="1"/>
    <col min="13065" max="13069" width="12.85546875" style="14" bestFit="1" customWidth="1"/>
    <col min="13070" max="13070" width="14.42578125" style="14" bestFit="1" customWidth="1"/>
    <col min="13071" max="13312" width="9.140625" style="14"/>
    <col min="13313" max="13313" width="24.7109375" style="14" customWidth="1"/>
    <col min="13314" max="13315" width="12.85546875" style="14" customWidth="1"/>
    <col min="13316" max="13319" width="12.85546875" style="14" bestFit="1" customWidth="1"/>
    <col min="13320" max="13320" width="14" style="14" bestFit="1" customWidth="1"/>
    <col min="13321" max="13325" width="12.85546875" style="14" bestFit="1" customWidth="1"/>
    <col min="13326" max="13326" width="14.42578125" style="14" bestFit="1" customWidth="1"/>
    <col min="13327" max="13568" width="9.140625" style="14"/>
    <col min="13569" max="13569" width="24.7109375" style="14" customWidth="1"/>
    <col min="13570" max="13571" width="12.85546875" style="14" customWidth="1"/>
    <col min="13572" max="13575" width="12.85546875" style="14" bestFit="1" customWidth="1"/>
    <col min="13576" max="13576" width="14" style="14" bestFit="1" customWidth="1"/>
    <col min="13577" max="13581" width="12.85546875" style="14" bestFit="1" customWidth="1"/>
    <col min="13582" max="13582" width="14.42578125" style="14" bestFit="1" customWidth="1"/>
    <col min="13583" max="13824" width="9.140625" style="14"/>
    <col min="13825" max="13825" width="24.7109375" style="14" customWidth="1"/>
    <col min="13826" max="13827" width="12.85546875" style="14" customWidth="1"/>
    <col min="13828" max="13831" width="12.85546875" style="14" bestFit="1" customWidth="1"/>
    <col min="13832" max="13832" width="14" style="14" bestFit="1" customWidth="1"/>
    <col min="13833" max="13837" width="12.85546875" style="14" bestFit="1" customWidth="1"/>
    <col min="13838" max="13838" width="14.42578125" style="14" bestFit="1" customWidth="1"/>
    <col min="13839" max="14080" width="9.140625" style="14"/>
    <col min="14081" max="14081" width="24.7109375" style="14" customWidth="1"/>
    <col min="14082" max="14083" width="12.85546875" style="14" customWidth="1"/>
    <col min="14084" max="14087" width="12.85546875" style="14" bestFit="1" customWidth="1"/>
    <col min="14088" max="14088" width="14" style="14" bestFit="1" customWidth="1"/>
    <col min="14089" max="14093" width="12.85546875" style="14" bestFit="1" customWidth="1"/>
    <col min="14094" max="14094" width="14.42578125" style="14" bestFit="1" customWidth="1"/>
    <col min="14095" max="14336" width="9.140625" style="14"/>
    <col min="14337" max="14337" width="24.7109375" style="14" customWidth="1"/>
    <col min="14338" max="14339" width="12.85546875" style="14" customWidth="1"/>
    <col min="14340" max="14343" width="12.85546875" style="14" bestFit="1" customWidth="1"/>
    <col min="14344" max="14344" width="14" style="14" bestFit="1" customWidth="1"/>
    <col min="14345" max="14349" width="12.85546875" style="14" bestFit="1" customWidth="1"/>
    <col min="14350" max="14350" width="14.42578125" style="14" bestFit="1" customWidth="1"/>
    <col min="14351" max="14592" width="9.140625" style="14"/>
    <col min="14593" max="14593" width="24.7109375" style="14" customWidth="1"/>
    <col min="14594" max="14595" width="12.85546875" style="14" customWidth="1"/>
    <col min="14596" max="14599" width="12.85546875" style="14" bestFit="1" customWidth="1"/>
    <col min="14600" max="14600" width="14" style="14" bestFit="1" customWidth="1"/>
    <col min="14601" max="14605" width="12.85546875" style="14" bestFit="1" customWidth="1"/>
    <col min="14606" max="14606" width="14.42578125" style="14" bestFit="1" customWidth="1"/>
    <col min="14607" max="14848" width="9.140625" style="14"/>
    <col min="14849" max="14849" width="24.7109375" style="14" customWidth="1"/>
    <col min="14850" max="14851" width="12.85546875" style="14" customWidth="1"/>
    <col min="14852" max="14855" width="12.85546875" style="14" bestFit="1" customWidth="1"/>
    <col min="14856" max="14856" width="14" style="14" bestFit="1" customWidth="1"/>
    <col min="14857" max="14861" width="12.85546875" style="14" bestFit="1" customWidth="1"/>
    <col min="14862" max="14862" width="14.42578125" style="14" bestFit="1" customWidth="1"/>
    <col min="14863" max="15104" width="9.140625" style="14"/>
    <col min="15105" max="15105" width="24.7109375" style="14" customWidth="1"/>
    <col min="15106" max="15107" width="12.85546875" style="14" customWidth="1"/>
    <col min="15108" max="15111" width="12.85546875" style="14" bestFit="1" customWidth="1"/>
    <col min="15112" max="15112" width="14" style="14" bestFit="1" customWidth="1"/>
    <col min="15113" max="15117" width="12.85546875" style="14" bestFit="1" customWidth="1"/>
    <col min="15118" max="15118" width="14.42578125" style="14" bestFit="1" customWidth="1"/>
    <col min="15119" max="15360" width="9.140625" style="14"/>
    <col min="15361" max="15361" width="24.7109375" style="14" customWidth="1"/>
    <col min="15362" max="15363" width="12.85546875" style="14" customWidth="1"/>
    <col min="15364" max="15367" width="12.85546875" style="14" bestFit="1" customWidth="1"/>
    <col min="15368" max="15368" width="14" style="14" bestFit="1" customWidth="1"/>
    <col min="15369" max="15373" width="12.85546875" style="14" bestFit="1" customWidth="1"/>
    <col min="15374" max="15374" width="14.42578125" style="14" bestFit="1" customWidth="1"/>
    <col min="15375" max="15616" width="9.140625" style="14"/>
    <col min="15617" max="15617" width="24.7109375" style="14" customWidth="1"/>
    <col min="15618" max="15619" width="12.85546875" style="14" customWidth="1"/>
    <col min="15620" max="15623" width="12.85546875" style="14" bestFit="1" customWidth="1"/>
    <col min="15624" max="15624" width="14" style="14" bestFit="1" customWidth="1"/>
    <col min="15625" max="15629" width="12.85546875" style="14" bestFit="1" customWidth="1"/>
    <col min="15630" max="15630" width="14.42578125" style="14" bestFit="1" customWidth="1"/>
    <col min="15631" max="15872" width="9.140625" style="14"/>
    <col min="15873" max="15873" width="24.7109375" style="14" customWidth="1"/>
    <col min="15874" max="15875" width="12.85546875" style="14" customWidth="1"/>
    <col min="15876" max="15879" width="12.85546875" style="14" bestFit="1" customWidth="1"/>
    <col min="15880" max="15880" width="14" style="14" bestFit="1" customWidth="1"/>
    <col min="15881" max="15885" width="12.85546875" style="14" bestFit="1" customWidth="1"/>
    <col min="15886" max="15886" width="14.42578125" style="14" bestFit="1" customWidth="1"/>
    <col min="15887" max="16128" width="9.140625" style="14"/>
    <col min="16129" max="16129" width="24.7109375" style="14" customWidth="1"/>
    <col min="16130" max="16131" width="12.85546875" style="14" customWidth="1"/>
    <col min="16132" max="16135" width="12.85546875" style="14" bestFit="1" customWidth="1"/>
    <col min="16136" max="16136" width="14" style="14" bestFit="1" customWidth="1"/>
    <col min="16137" max="16141" width="12.85546875" style="14" bestFit="1" customWidth="1"/>
    <col min="16142" max="16142" width="14.42578125" style="14" bestFit="1" customWidth="1"/>
    <col min="16143" max="16384" width="9.140625" style="14"/>
  </cols>
  <sheetData>
    <row r="2" spans="1:14" ht="20.25" x14ac:dyDescent="0.3">
      <c r="A2" s="13" t="s">
        <v>268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6">
        <v>6914.25</v>
      </c>
      <c r="C6" s="101">
        <v>7577.75</v>
      </c>
      <c r="D6" s="16">
        <v>6920.2</v>
      </c>
      <c r="E6" s="16">
        <v>6811.07</v>
      </c>
      <c r="F6" s="5">
        <v>5483.32</v>
      </c>
      <c r="G6" s="16">
        <v>7388.94</v>
      </c>
      <c r="H6" s="123">
        <v>5742.23</v>
      </c>
      <c r="I6" s="16">
        <v>5505.23</v>
      </c>
      <c r="J6" s="16">
        <v>7254.48</v>
      </c>
      <c r="K6" s="106">
        <v>5412.27</v>
      </c>
      <c r="L6" s="155">
        <v>7314.15</v>
      </c>
      <c r="M6" s="71">
        <v>3636.3</v>
      </c>
      <c r="N6" s="16">
        <f t="shared" ref="N6:N22" si="0">SUM(B6:M6)</f>
        <v>75960.189999999988</v>
      </c>
    </row>
    <row r="7" spans="1:14" x14ac:dyDescent="0.2">
      <c r="A7" s="14" t="s">
        <v>11</v>
      </c>
      <c r="B7" s="86">
        <v>3187.39</v>
      </c>
      <c r="C7" s="101">
        <v>3493.25</v>
      </c>
      <c r="D7" s="16">
        <v>3190.13</v>
      </c>
      <c r="E7" s="16">
        <v>3139.82</v>
      </c>
      <c r="F7" s="5">
        <v>2527.75</v>
      </c>
      <c r="G7" s="16">
        <v>3406.22</v>
      </c>
      <c r="H7" s="123">
        <v>2647.1</v>
      </c>
      <c r="I7" s="16">
        <v>2537.85</v>
      </c>
      <c r="J7" s="16">
        <v>3344.23</v>
      </c>
      <c r="K7" s="106">
        <v>2494.9899999999998</v>
      </c>
      <c r="L7" s="155">
        <v>3371.74</v>
      </c>
      <c r="M7" s="71">
        <v>1676.29</v>
      </c>
      <c r="N7" s="16">
        <f t="shared" si="0"/>
        <v>35016.759999999995</v>
      </c>
    </row>
    <row r="8" spans="1:14" x14ac:dyDescent="0.2">
      <c r="A8" s="14" t="s">
        <v>12</v>
      </c>
      <c r="B8" s="86">
        <v>281129.06</v>
      </c>
      <c r="C8" s="101">
        <v>308106.26</v>
      </c>
      <c r="D8" s="16">
        <v>281370.83</v>
      </c>
      <c r="E8" s="16">
        <v>276933.63999999996</v>
      </c>
      <c r="F8" s="5">
        <v>222948.13000000003</v>
      </c>
      <c r="G8" s="16">
        <v>300429.48</v>
      </c>
      <c r="H8" s="123">
        <v>233475.36000000007</v>
      </c>
      <c r="I8" s="16">
        <v>223839.02000000005</v>
      </c>
      <c r="J8" s="16">
        <v>294962.29000000004</v>
      </c>
      <c r="K8" s="106">
        <v>220059.25</v>
      </c>
      <c r="L8" s="155">
        <v>297388.61</v>
      </c>
      <c r="M8" s="71">
        <v>147849.52000000005</v>
      </c>
      <c r="N8" s="16">
        <f t="shared" si="0"/>
        <v>3088491.45</v>
      </c>
    </row>
    <row r="9" spans="1:14" x14ac:dyDescent="0.2">
      <c r="A9" s="14" t="s">
        <v>13</v>
      </c>
      <c r="B9" s="86">
        <v>6016.31</v>
      </c>
      <c r="C9" s="101">
        <v>6593.63</v>
      </c>
      <c r="D9" s="16">
        <v>6021.48</v>
      </c>
      <c r="E9" s="16">
        <v>5926.52</v>
      </c>
      <c r="F9" s="5">
        <v>4771.21</v>
      </c>
      <c r="G9" s="16">
        <v>6429.35</v>
      </c>
      <c r="H9" s="123">
        <v>4996.49</v>
      </c>
      <c r="I9" s="16">
        <v>4790.2700000000004</v>
      </c>
      <c r="J9" s="16">
        <v>6312.35</v>
      </c>
      <c r="K9" s="106">
        <v>4709.38</v>
      </c>
      <c r="L9" s="155">
        <v>6364.27</v>
      </c>
      <c r="M9" s="71">
        <v>3164.06</v>
      </c>
      <c r="N9" s="16">
        <f t="shared" si="0"/>
        <v>66095.319999999992</v>
      </c>
    </row>
    <row r="10" spans="1:14" x14ac:dyDescent="0.2">
      <c r="A10" s="14" t="s">
        <v>14</v>
      </c>
      <c r="B10" s="86">
        <v>6608.11</v>
      </c>
      <c r="C10" s="101">
        <v>7242.23</v>
      </c>
      <c r="D10" s="16">
        <v>6613.8</v>
      </c>
      <c r="E10" s="16">
        <v>6509.5</v>
      </c>
      <c r="F10" s="5">
        <v>5240.54</v>
      </c>
      <c r="G10" s="16">
        <v>7061.78</v>
      </c>
      <c r="H10" s="123">
        <v>5487.98</v>
      </c>
      <c r="I10" s="16">
        <v>5261.48</v>
      </c>
      <c r="J10" s="16">
        <v>6933.27</v>
      </c>
      <c r="K10" s="106">
        <v>5172.63</v>
      </c>
      <c r="L10" s="155">
        <v>6990.3</v>
      </c>
      <c r="M10" s="71">
        <v>3475.3</v>
      </c>
      <c r="N10" s="16">
        <f t="shared" si="0"/>
        <v>72596.92</v>
      </c>
    </row>
    <row r="11" spans="1:14" x14ac:dyDescent="0.2">
      <c r="A11" s="14" t="s">
        <v>15</v>
      </c>
      <c r="B11" s="86">
        <v>121.15</v>
      </c>
      <c r="C11" s="101">
        <v>132.77000000000001</v>
      </c>
      <c r="D11" s="16">
        <v>121.25</v>
      </c>
      <c r="E11" s="16">
        <v>119.34</v>
      </c>
      <c r="F11" s="5">
        <v>96.08</v>
      </c>
      <c r="G11" s="16">
        <v>129.46</v>
      </c>
      <c r="H11" s="123">
        <v>100.61</v>
      </c>
      <c r="I11" s="16">
        <v>96.46</v>
      </c>
      <c r="J11" s="16">
        <v>127.11</v>
      </c>
      <c r="K11" s="106">
        <v>94.83</v>
      </c>
      <c r="L11" s="155">
        <v>128.15</v>
      </c>
      <c r="M11" s="71">
        <v>63.71</v>
      </c>
      <c r="N11" s="16">
        <f t="shared" si="0"/>
        <v>1330.92</v>
      </c>
    </row>
    <row r="12" spans="1:14" x14ac:dyDescent="0.2">
      <c r="A12" s="14" t="s">
        <v>16</v>
      </c>
      <c r="B12" s="86">
        <v>229.94</v>
      </c>
      <c r="C12" s="101">
        <v>252</v>
      </c>
      <c r="D12" s="16">
        <v>230.14</v>
      </c>
      <c r="E12" s="16">
        <v>226.51</v>
      </c>
      <c r="F12" s="5">
        <v>182.35</v>
      </c>
      <c r="G12" s="16">
        <v>245.72</v>
      </c>
      <c r="H12" s="123">
        <v>190.96</v>
      </c>
      <c r="I12" s="16">
        <v>183.08</v>
      </c>
      <c r="J12" s="16">
        <v>241.25</v>
      </c>
      <c r="K12" s="106">
        <v>179.99</v>
      </c>
      <c r="L12" s="155">
        <v>243.24</v>
      </c>
      <c r="M12" s="71">
        <v>120.93</v>
      </c>
      <c r="N12" s="16">
        <f t="shared" si="0"/>
        <v>2526.1099999999992</v>
      </c>
    </row>
    <row r="13" spans="1:14" x14ac:dyDescent="0.2">
      <c r="A13" s="14" t="s">
        <v>17</v>
      </c>
      <c r="B13" s="86">
        <v>2083.98</v>
      </c>
      <c r="C13" s="101">
        <v>2283.96</v>
      </c>
      <c r="D13" s="16">
        <v>2085.77</v>
      </c>
      <c r="E13" s="16">
        <v>2052.88</v>
      </c>
      <c r="F13" s="5">
        <v>1652.69</v>
      </c>
      <c r="G13" s="16">
        <v>2227.0500000000002</v>
      </c>
      <c r="H13" s="123">
        <v>1730.73</v>
      </c>
      <c r="I13" s="16">
        <v>1659.3</v>
      </c>
      <c r="J13" s="16">
        <v>2186.52</v>
      </c>
      <c r="K13" s="106">
        <v>1631.28</v>
      </c>
      <c r="L13" s="155">
        <v>2204.5100000000002</v>
      </c>
      <c r="M13" s="71">
        <v>1095.99</v>
      </c>
      <c r="N13" s="16">
        <f t="shared" si="0"/>
        <v>22894.66</v>
      </c>
    </row>
    <row r="14" spans="1:14" x14ac:dyDescent="0.2">
      <c r="A14" s="14" t="s">
        <v>18</v>
      </c>
      <c r="B14" s="86">
        <v>750.51</v>
      </c>
      <c r="C14" s="101">
        <v>822.53</v>
      </c>
      <c r="D14" s="16">
        <v>751.15</v>
      </c>
      <c r="E14" s="16">
        <v>739.31</v>
      </c>
      <c r="F14" s="5">
        <v>595.19000000000005</v>
      </c>
      <c r="G14" s="16">
        <v>802.03</v>
      </c>
      <c r="H14" s="123">
        <v>623.29</v>
      </c>
      <c r="I14" s="16">
        <v>597.57000000000005</v>
      </c>
      <c r="J14" s="16">
        <v>787.44</v>
      </c>
      <c r="K14" s="106">
        <v>587.48</v>
      </c>
      <c r="L14" s="155">
        <v>793.92</v>
      </c>
      <c r="M14" s="71">
        <v>394.7</v>
      </c>
      <c r="N14" s="16">
        <f t="shared" si="0"/>
        <v>8245.1200000000008</v>
      </c>
    </row>
    <row r="15" spans="1:14" x14ac:dyDescent="0.2">
      <c r="A15" s="14" t="s">
        <v>19</v>
      </c>
      <c r="B15" s="86">
        <v>628.51</v>
      </c>
      <c r="C15" s="101">
        <v>688.83</v>
      </c>
      <c r="D15" s="16">
        <v>629.04999999999995</v>
      </c>
      <c r="E15" s="16">
        <v>619.13</v>
      </c>
      <c r="F15" s="5">
        <v>498.44</v>
      </c>
      <c r="G15" s="16">
        <v>671.66</v>
      </c>
      <c r="H15" s="123">
        <v>521.98</v>
      </c>
      <c r="I15" s="16">
        <v>500.43</v>
      </c>
      <c r="J15" s="16">
        <v>659.44</v>
      </c>
      <c r="K15" s="106">
        <v>491.98</v>
      </c>
      <c r="L15" s="155">
        <v>664.86</v>
      </c>
      <c r="M15" s="71">
        <v>330.54</v>
      </c>
      <c r="N15" s="16">
        <f t="shared" si="0"/>
        <v>6904.85</v>
      </c>
    </row>
    <row r="16" spans="1:14" x14ac:dyDescent="0.2">
      <c r="A16" s="14" t="s">
        <v>20</v>
      </c>
      <c r="B16" s="86">
        <v>7032.74</v>
      </c>
      <c r="C16" s="101">
        <v>7707.6</v>
      </c>
      <c r="D16" s="16">
        <v>7038.78</v>
      </c>
      <c r="E16" s="16">
        <v>6927.78</v>
      </c>
      <c r="F16" s="5">
        <v>5577.28</v>
      </c>
      <c r="G16" s="16">
        <v>7515.56</v>
      </c>
      <c r="H16" s="123">
        <v>5840.63</v>
      </c>
      <c r="I16" s="16">
        <v>5599.57</v>
      </c>
      <c r="J16" s="16">
        <v>7378.79</v>
      </c>
      <c r="K16" s="106">
        <v>5505.01</v>
      </c>
      <c r="L16" s="155">
        <v>7439.49</v>
      </c>
      <c r="M16" s="71">
        <v>3698.61</v>
      </c>
      <c r="N16" s="16">
        <f t="shared" si="0"/>
        <v>77261.84</v>
      </c>
    </row>
    <row r="17" spans="1:14" x14ac:dyDescent="0.2">
      <c r="A17" s="14" t="s">
        <v>21</v>
      </c>
      <c r="B17" s="86">
        <v>584.66</v>
      </c>
      <c r="C17" s="101">
        <v>640.76</v>
      </c>
      <c r="D17" s="16">
        <v>585.16</v>
      </c>
      <c r="E17" s="16">
        <v>575.92999999999995</v>
      </c>
      <c r="F17" s="5">
        <v>463.66</v>
      </c>
      <c r="G17" s="16">
        <v>624.79999999999995</v>
      </c>
      <c r="H17" s="123">
        <v>485.55</v>
      </c>
      <c r="I17" s="16">
        <v>465.51</v>
      </c>
      <c r="J17" s="16">
        <v>613.42999999999995</v>
      </c>
      <c r="K17" s="106">
        <v>457.65</v>
      </c>
      <c r="L17" s="155">
        <v>618.47</v>
      </c>
      <c r="M17" s="71">
        <v>307.48</v>
      </c>
      <c r="N17" s="16">
        <f t="shared" si="0"/>
        <v>6423.0599999999995</v>
      </c>
    </row>
    <row r="18" spans="1:14" x14ac:dyDescent="0.2">
      <c r="A18" s="14" t="s">
        <v>22</v>
      </c>
      <c r="B18" s="86">
        <v>5971.24</v>
      </c>
      <c r="C18" s="101">
        <v>6544.24</v>
      </c>
      <c r="D18" s="16">
        <v>5976.38</v>
      </c>
      <c r="E18" s="16">
        <v>5882.13</v>
      </c>
      <c r="F18" s="5">
        <v>4735.47</v>
      </c>
      <c r="G18" s="16">
        <v>6381.19</v>
      </c>
      <c r="H18" s="123">
        <v>4959.07</v>
      </c>
      <c r="I18" s="16">
        <v>4754.3900000000003</v>
      </c>
      <c r="J18" s="16">
        <v>6265.06</v>
      </c>
      <c r="K18" s="106">
        <v>4674.1099999999997</v>
      </c>
      <c r="L18" s="155">
        <v>6316.6</v>
      </c>
      <c r="M18" s="71">
        <v>3140.36</v>
      </c>
      <c r="N18" s="16">
        <f t="shared" si="0"/>
        <v>65600.239999999991</v>
      </c>
    </row>
    <row r="19" spans="1:14" x14ac:dyDescent="0.2">
      <c r="A19" s="14" t="s">
        <v>23</v>
      </c>
      <c r="B19" s="86">
        <v>846.09</v>
      </c>
      <c r="C19" s="101">
        <v>927.29</v>
      </c>
      <c r="D19" s="16">
        <v>846.82</v>
      </c>
      <c r="E19" s="16">
        <v>833.47</v>
      </c>
      <c r="F19" s="5">
        <v>670.99</v>
      </c>
      <c r="G19" s="16">
        <v>904.18</v>
      </c>
      <c r="H19" s="123">
        <v>702.67</v>
      </c>
      <c r="I19" s="16">
        <v>673.67</v>
      </c>
      <c r="J19" s="16">
        <v>887.73</v>
      </c>
      <c r="K19" s="106">
        <v>662.3</v>
      </c>
      <c r="L19" s="155">
        <v>895.03</v>
      </c>
      <c r="M19" s="71">
        <v>444.97</v>
      </c>
      <c r="N19" s="16">
        <f t="shared" si="0"/>
        <v>9295.2099999999991</v>
      </c>
    </row>
    <row r="20" spans="1:14" x14ac:dyDescent="0.2">
      <c r="A20" s="14" t="s">
        <v>24</v>
      </c>
      <c r="B20" s="86">
        <v>528.08000000000004</v>
      </c>
      <c r="C20" s="101">
        <v>578.76</v>
      </c>
      <c r="D20" s="16">
        <v>528.54</v>
      </c>
      <c r="E20" s="16">
        <v>520.20000000000005</v>
      </c>
      <c r="F20" s="5">
        <v>418.79</v>
      </c>
      <c r="G20" s="16">
        <v>564.34</v>
      </c>
      <c r="H20" s="123">
        <v>438.57</v>
      </c>
      <c r="I20" s="16">
        <v>420.47</v>
      </c>
      <c r="J20" s="16">
        <v>554.07000000000005</v>
      </c>
      <c r="K20" s="106">
        <v>413.37</v>
      </c>
      <c r="L20" s="155">
        <v>558.62</v>
      </c>
      <c r="M20" s="71">
        <v>277.73</v>
      </c>
      <c r="N20" s="16">
        <f t="shared" si="0"/>
        <v>5801.5399999999991</v>
      </c>
    </row>
    <row r="21" spans="1:14" x14ac:dyDescent="0.2">
      <c r="A21" s="14" t="s">
        <v>25</v>
      </c>
      <c r="B21" s="86">
        <v>58770.25</v>
      </c>
      <c r="C21" s="101">
        <v>64409.85</v>
      </c>
      <c r="D21" s="16">
        <v>58820.79</v>
      </c>
      <c r="E21" s="16">
        <v>57893.19</v>
      </c>
      <c r="F21" s="5">
        <v>46607.48</v>
      </c>
      <c r="G21" s="16">
        <v>62805.02</v>
      </c>
      <c r="H21" s="123">
        <v>48808.2</v>
      </c>
      <c r="I21" s="16">
        <v>46793.73</v>
      </c>
      <c r="J21" s="16">
        <v>61662.1</v>
      </c>
      <c r="K21" s="106">
        <v>46003.56</v>
      </c>
      <c r="L21" s="155">
        <v>62169.32</v>
      </c>
      <c r="M21" s="71">
        <v>30908.06</v>
      </c>
      <c r="N21" s="16">
        <f t="shared" si="0"/>
        <v>645651.54999999993</v>
      </c>
    </row>
    <row r="22" spans="1:14" x14ac:dyDescent="0.2">
      <c r="A22" s="14" t="s">
        <v>26</v>
      </c>
      <c r="B22" s="87">
        <v>1246.97</v>
      </c>
      <c r="C22" s="102">
        <v>1366.63</v>
      </c>
      <c r="D22" s="16">
        <v>1248.04</v>
      </c>
      <c r="E22" s="16">
        <v>1228.3599999999999</v>
      </c>
      <c r="F22" s="39">
        <v>988.91</v>
      </c>
      <c r="G22" s="16">
        <v>1332.58</v>
      </c>
      <c r="H22" s="124">
        <v>1035.5999999999999</v>
      </c>
      <c r="I22" s="16">
        <v>992.86</v>
      </c>
      <c r="J22" s="16">
        <v>1308.33</v>
      </c>
      <c r="K22" s="106">
        <v>976.09</v>
      </c>
      <c r="L22" s="156">
        <v>1319.09</v>
      </c>
      <c r="M22" s="72">
        <v>655.8</v>
      </c>
      <c r="N22" s="16">
        <f t="shared" si="0"/>
        <v>13699.26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9">
        <f t="shared" ref="B24:M24" si="1">SUM(B6:B23)</f>
        <v>382649.24</v>
      </c>
      <c r="C24" s="19">
        <f t="shared" si="1"/>
        <v>419368.34</v>
      </c>
      <c r="D24" s="19">
        <f t="shared" si="1"/>
        <v>382978.31</v>
      </c>
      <c r="E24" s="19">
        <f t="shared" si="1"/>
        <v>376938.78</v>
      </c>
      <c r="F24" s="19">
        <f t="shared" si="1"/>
        <v>303458.28000000003</v>
      </c>
      <c r="G24" s="19">
        <f t="shared" si="1"/>
        <v>408919.36</v>
      </c>
      <c r="H24" s="19">
        <f t="shared" si="1"/>
        <v>317787.02</v>
      </c>
      <c r="I24" s="19">
        <f t="shared" si="1"/>
        <v>304670.89</v>
      </c>
      <c r="J24" s="19">
        <f t="shared" si="1"/>
        <v>401477.89</v>
      </c>
      <c r="K24" s="19">
        <f t="shared" si="1"/>
        <v>299526.17</v>
      </c>
      <c r="L24" s="19">
        <f t="shared" si="1"/>
        <v>404780.37</v>
      </c>
      <c r="M24" s="19">
        <f t="shared" si="1"/>
        <v>201240.35</v>
      </c>
      <c r="N24" s="19">
        <f>SUM(N6:N22)</f>
        <v>4203795</v>
      </c>
    </row>
    <row r="25" spans="1:14" x14ac:dyDescent="0.2">
      <c r="B25" s="170"/>
      <c r="C25" s="170"/>
      <c r="D25" s="170"/>
      <c r="E25" s="170"/>
      <c r="F25" s="170"/>
      <c r="G25" s="170"/>
      <c r="H25" s="170"/>
      <c r="I25" s="170"/>
      <c r="J25" s="170" t="s">
        <v>263</v>
      </c>
      <c r="K25" s="170" t="s">
        <v>263</v>
      </c>
      <c r="L25" s="170"/>
      <c r="M25" s="170"/>
      <c r="N25" s="16"/>
    </row>
    <row r="26" spans="1:14" x14ac:dyDescent="0.2">
      <c r="A26" s="14" t="s">
        <v>53</v>
      </c>
      <c r="B26" s="194">
        <v>4190994.71</v>
      </c>
      <c r="C26" s="194">
        <v>4402964.95</v>
      </c>
      <c r="D26" s="194">
        <v>4054834.93</v>
      </c>
      <c r="E26" s="194">
        <v>4062792.54</v>
      </c>
      <c r="F26" s="194">
        <v>3563120.63</v>
      </c>
      <c r="G26" s="194">
        <v>4380652.21</v>
      </c>
      <c r="H26" s="194">
        <v>3533820.48</v>
      </c>
      <c r="I26" s="194">
        <v>3270523.46</v>
      </c>
      <c r="J26" s="194">
        <v>4387655.83</v>
      </c>
      <c r="K26" s="194">
        <v>3530605.84</v>
      </c>
      <c r="L26" s="194">
        <f>4781107.07-50.04-404780.37-121434.12</f>
        <v>4254842.54</v>
      </c>
      <c r="M26" s="194">
        <v>2375111.61</v>
      </c>
      <c r="N26" s="16">
        <f>SUM(B26:M26)</f>
        <v>46007919.729999997</v>
      </c>
    </row>
    <row r="27" spans="1:14" x14ac:dyDescent="0.2">
      <c r="A27" s="14" t="s">
        <v>54</v>
      </c>
      <c r="B27" s="194">
        <v>114794.72</v>
      </c>
      <c r="C27" s="194">
        <v>125810.5</v>
      </c>
      <c r="D27" s="194">
        <v>114893.49</v>
      </c>
      <c r="E27" s="194">
        <v>113081.64</v>
      </c>
      <c r="F27" s="194">
        <v>91037.45</v>
      </c>
      <c r="G27" s="194">
        <v>122675.76</v>
      </c>
      <c r="H27" s="194">
        <v>95336.13</v>
      </c>
      <c r="I27" s="194">
        <v>91401.25</v>
      </c>
      <c r="J27" s="194">
        <v>120443.31</v>
      </c>
      <c r="K27" s="194">
        <v>89857.81</v>
      </c>
      <c r="L27" s="194">
        <v>121434.12</v>
      </c>
      <c r="M27" s="194">
        <v>60372.13</v>
      </c>
      <c r="N27" s="16">
        <f>SUM(B27:M27)</f>
        <v>1261138.31</v>
      </c>
    </row>
    <row r="28" spans="1:14" x14ac:dyDescent="0.2">
      <c r="N28" s="16"/>
    </row>
    <row r="29" spans="1:14" ht="13.5" thickBot="1" x14ac:dyDescent="0.25">
      <c r="A29" s="14" t="s">
        <v>55</v>
      </c>
      <c r="B29" s="195">
        <f>SUM(B24:B27)</f>
        <v>4688438.67</v>
      </c>
      <c r="C29" s="195">
        <f t="shared" ref="C29:N29" si="2">SUM(C24:C27)</f>
        <v>4948143.79</v>
      </c>
      <c r="D29" s="195">
        <f t="shared" si="2"/>
        <v>4552706.7300000004</v>
      </c>
      <c r="E29" s="195">
        <f t="shared" si="2"/>
        <v>4552812.96</v>
      </c>
      <c r="F29" s="195">
        <f t="shared" si="2"/>
        <v>3957616.3600000003</v>
      </c>
      <c r="G29" s="195">
        <f>SUM(G24:G27)</f>
        <v>4912247.33</v>
      </c>
      <c r="H29" s="195">
        <f t="shared" si="2"/>
        <v>3946943.63</v>
      </c>
      <c r="I29" s="195">
        <f t="shared" si="2"/>
        <v>3666595.6</v>
      </c>
      <c r="J29" s="195">
        <f t="shared" si="2"/>
        <v>4909577.0299999993</v>
      </c>
      <c r="K29" s="195">
        <f t="shared" si="2"/>
        <v>3919989.82</v>
      </c>
      <c r="L29" s="195">
        <f t="shared" si="2"/>
        <v>4781057.03</v>
      </c>
      <c r="M29" s="195">
        <f t="shared" si="2"/>
        <v>2636724.09</v>
      </c>
      <c r="N29" s="195">
        <f t="shared" si="2"/>
        <v>51472853.039999999</v>
      </c>
    </row>
    <row r="30" spans="1:14" ht="13.5" thickTop="1" x14ac:dyDescent="0.2">
      <c r="N30" s="16"/>
    </row>
    <row r="31" spans="1:14" x14ac:dyDescent="0.2">
      <c r="A31" s="14" t="s">
        <v>56</v>
      </c>
      <c r="B31" s="16">
        <v>204760</v>
      </c>
      <c r="C31" s="16">
        <v>8663.1299999999992</v>
      </c>
      <c r="D31" s="16">
        <v>4112.5</v>
      </c>
      <c r="E31" s="16">
        <v>4194.88</v>
      </c>
      <c r="F31" s="16">
        <v>3412.5</v>
      </c>
      <c r="G31" s="16">
        <v>2212.5</v>
      </c>
      <c r="H31" s="16">
        <v>2148.13</v>
      </c>
      <c r="I31" s="16">
        <v>1600</v>
      </c>
      <c r="J31" s="16">
        <v>3712.5</v>
      </c>
      <c r="K31" s="106">
        <v>1287.5</v>
      </c>
      <c r="L31" s="16">
        <v>387.5</v>
      </c>
      <c r="M31" s="16">
        <v>150</v>
      </c>
      <c r="N31" s="16">
        <f t="shared" ref="N31:N38" si="3">SUM(B31:M31)</f>
        <v>236641.14</v>
      </c>
    </row>
    <row r="32" spans="1:14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06"/>
      <c r="L32" s="16"/>
      <c r="M32" s="16"/>
      <c r="N32" s="16"/>
    </row>
    <row r="33" spans="1:14" x14ac:dyDescent="0.2">
      <c r="A33" s="14" t="s">
        <v>262</v>
      </c>
      <c r="K33" s="160"/>
      <c r="N33" s="16"/>
    </row>
    <row r="34" spans="1:14" x14ac:dyDescent="0.2">
      <c r="A34" s="69" t="s">
        <v>252</v>
      </c>
      <c r="B34" s="35">
        <v>80523.38</v>
      </c>
      <c r="C34" s="35">
        <v>91697.64</v>
      </c>
      <c r="D34" s="35">
        <v>102034.98</v>
      </c>
      <c r="E34" s="35">
        <v>103391.12</v>
      </c>
      <c r="F34" s="35">
        <v>107058.63</v>
      </c>
      <c r="G34" s="35">
        <v>110218.1</v>
      </c>
      <c r="H34" s="35">
        <v>107014.16</v>
      </c>
      <c r="I34" s="35">
        <v>87436.38</v>
      </c>
      <c r="J34" s="35">
        <v>126984.5</v>
      </c>
      <c r="K34" s="35">
        <v>107349.98</v>
      </c>
      <c r="L34" s="35">
        <v>117159.94</v>
      </c>
      <c r="M34" s="32">
        <v>75639.740000000005</v>
      </c>
      <c r="N34" s="16">
        <f>SUM(B34:M34)</f>
        <v>1216508.55</v>
      </c>
    </row>
    <row r="35" spans="1:14" x14ac:dyDescent="0.2">
      <c r="A35" s="14" t="s">
        <v>253</v>
      </c>
      <c r="B35" s="35">
        <v>875248.26</v>
      </c>
      <c r="C35" s="35">
        <v>988608.95</v>
      </c>
      <c r="D35" s="35">
        <v>851282.9</v>
      </c>
      <c r="E35" s="35">
        <v>872482.64</v>
      </c>
      <c r="F35" s="35">
        <v>857928.57</v>
      </c>
      <c r="G35" s="35">
        <v>832134.6</v>
      </c>
      <c r="H35" s="35">
        <v>694262.92</v>
      </c>
      <c r="I35" s="35">
        <v>642950.5</v>
      </c>
      <c r="J35" s="35">
        <v>865699.83</v>
      </c>
      <c r="K35" s="35">
        <v>777056.83</v>
      </c>
      <c r="L35" s="35">
        <v>961427.06</v>
      </c>
      <c r="M35" s="35">
        <v>591305.63</v>
      </c>
      <c r="N35" s="16">
        <f t="shared" si="3"/>
        <v>9810388.6900000013</v>
      </c>
    </row>
    <row r="36" spans="1:14" x14ac:dyDescent="0.2">
      <c r="A36" s="14" t="s">
        <v>254</v>
      </c>
      <c r="B36" s="35">
        <v>559513.47</v>
      </c>
      <c r="C36" s="35">
        <v>617798.81000000006</v>
      </c>
      <c r="D36" s="35">
        <v>564778.18999999994</v>
      </c>
      <c r="E36" s="35">
        <v>611510.30000000005</v>
      </c>
      <c r="F36" s="35">
        <v>546938.4</v>
      </c>
      <c r="G36" s="35">
        <v>716379.59</v>
      </c>
      <c r="H36" s="35">
        <v>606138.85</v>
      </c>
      <c r="I36" s="35">
        <v>502012.24</v>
      </c>
      <c r="J36" s="35">
        <v>709378.03</v>
      </c>
      <c r="K36" s="35">
        <v>626671.91</v>
      </c>
      <c r="L36" s="35">
        <v>550766.9</v>
      </c>
      <c r="M36" s="35">
        <v>391688.39</v>
      </c>
      <c r="N36" s="16">
        <f t="shared" si="3"/>
        <v>7003575.0800000001</v>
      </c>
    </row>
    <row r="37" spans="1:14" x14ac:dyDescent="0.2">
      <c r="A37" s="14" t="s">
        <v>255</v>
      </c>
      <c r="B37" s="35">
        <v>212319.57</v>
      </c>
      <c r="C37" s="35">
        <v>221393.01</v>
      </c>
      <c r="D37" s="35">
        <v>272611.34000000003</v>
      </c>
      <c r="E37" s="35">
        <v>246775.52</v>
      </c>
      <c r="F37" s="35">
        <v>250195.84</v>
      </c>
      <c r="G37" s="35">
        <v>305725.71999999997</v>
      </c>
      <c r="H37" s="35">
        <v>247032.32000000001</v>
      </c>
      <c r="I37" s="35">
        <v>238409.7</v>
      </c>
      <c r="J37" s="35">
        <v>308159.13</v>
      </c>
      <c r="K37" s="35">
        <v>239538.49</v>
      </c>
      <c r="L37" s="35">
        <v>235831.85</v>
      </c>
      <c r="M37" s="35">
        <v>125010.68</v>
      </c>
      <c r="N37" s="16">
        <f t="shared" si="3"/>
        <v>2903003.17</v>
      </c>
    </row>
    <row r="38" spans="1:14" x14ac:dyDescent="0.2">
      <c r="A38" s="14" t="s">
        <v>256</v>
      </c>
      <c r="B38" s="40">
        <v>2755074.25</v>
      </c>
      <c r="C38" s="40">
        <v>3019451.3</v>
      </c>
      <c r="D38" s="40">
        <v>2757443.13</v>
      </c>
      <c r="E38" s="40">
        <v>2713958.5</v>
      </c>
      <c r="F38" s="40">
        <v>2188753.13</v>
      </c>
      <c r="G38" s="40">
        <v>2944218.37</v>
      </c>
      <c r="H38" s="40">
        <v>2288065.94</v>
      </c>
      <c r="I38" s="40">
        <v>2193630.4700000002</v>
      </c>
      <c r="J38" s="40">
        <v>2890640.16</v>
      </c>
      <c r="K38" s="40">
        <v>2156587.9900000002</v>
      </c>
      <c r="L38" s="40">
        <v>2914418.12</v>
      </c>
      <c r="M38" s="40">
        <v>1448929.65</v>
      </c>
      <c r="N38" s="41">
        <f t="shared" si="3"/>
        <v>30271171.010000002</v>
      </c>
    </row>
    <row r="39" spans="1:14" x14ac:dyDescent="0.2">
      <c r="A39" s="14" t="s">
        <v>49</v>
      </c>
      <c r="B39" s="116">
        <f>SUM(B34:B38)</f>
        <v>4482678.93</v>
      </c>
      <c r="C39" s="116">
        <f t="shared" ref="C39:M39" si="4">SUM(C34:C38)</f>
        <v>4938949.71</v>
      </c>
      <c r="D39" s="116">
        <f t="shared" si="4"/>
        <v>4548150.54</v>
      </c>
      <c r="E39" s="116">
        <f t="shared" si="4"/>
        <v>4548118.08</v>
      </c>
      <c r="F39" s="116">
        <f t="shared" si="4"/>
        <v>3950874.5700000003</v>
      </c>
      <c r="G39" s="116">
        <f t="shared" si="4"/>
        <v>4908676.38</v>
      </c>
      <c r="H39" s="116">
        <f t="shared" si="4"/>
        <v>3942514.1900000004</v>
      </c>
      <c r="I39" s="116">
        <f t="shared" si="4"/>
        <v>3664439.29</v>
      </c>
      <c r="J39" s="116">
        <f t="shared" si="4"/>
        <v>4900861.6500000004</v>
      </c>
      <c r="K39" s="116">
        <f t="shared" si="4"/>
        <v>3907205.2</v>
      </c>
      <c r="L39" s="116">
        <f t="shared" si="4"/>
        <v>4779603.87</v>
      </c>
      <c r="M39" s="116">
        <f t="shared" si="4"/>
        <v>2632574.09</v>
      </c>
      <c r="N39" s="42">
        <f>SUM(N34:N38)</f>
        <v>51204646.5</v>
      </c>
    </row>
    <row r="40" spans="1:14" x14ac:dyDescent="0.2">
      <c r="L40" s="35"/>
    </row>
    <row r="41" spans="1:14" x14ac:dyDescent="0.2">
      <c r="A41" s="14" t="s">
        <v>261</v>
      </c>
      <c r="B41" s="32" t="s">
        <v>263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4" x14ac:dyDescent="0.2">
      <c r="A42" s="14" t="s">
        <v>252</v>
      </c>
      <c r="B42" s="35">
        <v>498526.45</v>
      </c>
      <c r="C42" s="35">
        <v>574914.57999999996</v>
      </c>
      <c r="D42" s="35">
        <v>638531.18999999994</v>
      </c>
      <c r="E42" s="35">
        <v>647413.93000000005</v>
      </c>
      <c r="F42" s="35">
        <v>668612.86</v>
      </c>
      <c r="G42" s="35">
        <v>688843.26</v>
      </c>
      <c r="H42" s="35">
        <v>665600.28</v>
      </c>
      <c r="I42" s="35">
        <v>545432.93999999994</v>
      </c>
      <c r="J42" s="35">
        <v>794391.15</v>
      </c>
      <c r="K42" s="35">
        <v>667179.53</v>
      </c>
      <c r="L42" s="35">
        <v>732718.79</v>
      </c>
      <c r="M42" s="35">
        <v>581688.48</v>
      </c>
      <c r="N42" s="35">
        <f>SUM(B42:M42)</f>
        <v>7703853.4400000013</v>
      </c>
    </row>
    <row r="43" spans="1:14" x14ac:dyDescent="0.2">
      <c r="A43" s="14" t="s">
        <v>57</v>
      </c>
      <c r="B43" s="35">
        <v>5477492.96</v>
      </c>
      <c r="C43" s="35">
        <v>6181325.1799999997</v>
      </c>
      <c r="D43" s="35">
        <v>5329057.2699999996</v>
      </c>
      <c r="E43" s="35">
        <v>5465601.8399999999</v>
      </c>
      <c r="F43" s="35">
        <v>5371765.9900000002</v>
      </c>
      <c r="G43" s="35">
        <v>5208932.5199999996</v>
      </c>
      <c r="H43" s="35">
        <v>4346879.22</v>
      </c>
      <c r="I43" s="35">
        <v>4025926.99</v>
      </c>
      <c r="J43" s="35">
        <v>5419684.8700000001</v>
      </c>
      <c r="K43" s="35">
        <v>4864807.5</v>
      </c>
      <c r="L43" s="35">
        <v>6019620.0700000003</v>
      </c>
      <c r="M43" s="35">
        <v>5530724.0199999996</v>
      </c>
      <c r="N43" s="35">
        <f>SUM(B43:M43)</f>
        <v>63241818.430000007</v>
      </c>
    </row>
    <row r="44" spans="1:14" x14ac:dyDescent="0.2">
      <c r="A44" s="14" t="s">
        <v>58</v>
      </c>
      <c r="B44" s="35">
        <v>799666.17</v>
      </c>
      <c r="C44" s="35">
        <v>884202.44</v>
      </c>
      <c r="D44" s="35">
        <v>808469.73</v>
      </c>
      <c r="E44" s="35">
        <v>874209.95</v>
      </c>
      <c r="F44" s="35">
        <v>782397.19</v>
      </c>
      <c r="G44" s="35">
        <v>1024198.24</v>
      </c>
      <c r="H44" s="35">
        <v>867160.62</v>
      </c>
      <c r="I44" s="35">
        <v>717665.5</v>
      </c>
      <c r="J44" s="35">
        <v>1014751.54</v>
      </c>
      <c r="K44" s="35">
        <v>895242.13</v>
      </c>
      <c r="L44" s="35">
        <v>795215.34</v>
      </c>
      <c r="M44" s="35">
        <v>846650.95</v>
      </c>
      <c r="N44" s="35">
        <f>SUM(B44:M44)</f>
        <v>10309829.799999999</v>
      </c>
    </row>
    <row r="45" spans="1:14" x14ac:dyDescent="0.2">
      <c r="A45" s="14" t="s">
        <v>59</v>
      </c>
      <c r="B45" s="35">
        <v>163256.4</v>
      </c>
      <c r="C45" s="35">
        <v>170597.71</v>
      </c>
      <c r="D45" s="35">
        <v>210003.03</v>
      </c>
      <c r="E45" s="35">
        <v>190635.95</v>
      </c>
      <c r="F45" s="35">
        <v>192778.64</v>
      </c>
      <c r="G45" s="35">
        <v>235136.52</v>
      </c>
      <c r="H45" s="35">
        <v>189869.97</v>
      </c>
      <c r="I45" s="35">
        <v>183482.75</v>
      </c>
      <c r="J45" s="35">
        <v>237350.48</v>
      </c>
      <c r="K45" s="35">
        <v>184349.9</v>
      </c>
      <c r="L45" s="35">
        <v>181804.77</v>
      </c>
      <c r="M45" s="35">
        <v>175594.08</v>
      </c>
      <c r="N45" s="35">
        <f>SUM(B45:M45)</f>
        <v>2314860.1999999997</v>
      </c>
    </row>
    <row r="46" spans="1:14" x14ac:dyDescent="0.2">
      <c r="A46" s="14" t="s">
        <v>60</v>
      </c>
      <c r="B46" s="40">
        <v>766582.33</v>
      </c>
      <c r="C46" s="40">
        <v>840293.58</v>
      </c>
      <c r="D46" s="40">
        <v>766684.68</v>
      </c>
      <c r="E46" s="40">
        <v>768122.27</v>
      </c>
      <c r="F46" s="40">
        <v>595713.76</v>
      </c>
      <c r="G46" s="40">
        <v>817360.25</v>
      </c>
      <c r="H46" s="40">
        <v>636557.92000000004</v>
      </c>
      <c r="I46" s="40">
        <v>610185.46</v>
      </c>
      <c r="J46" s="40">
        <v>803618.45</v>
      </c>
      <c r="K46" s="40">
        <v>599689.78</v>
      </c>
      <c r="L46" s="40">
        <v>808661.31</v>
      </c>
      <c r="M46" s="40">
        <v>711140.43</v>
      </c>
      <c r="N46" s="40">
        <f>SUM(B46:M46)</f>
        <v>8724610.2200000007</v>
      </c>
    </row>
    <row r="47" spans="1:14" x14ac:dyDescent="0.2">
      <c r="B47" s="35">
        <f>SUM(B42:B46)</f>
        <v>7705524.3100000005</v>
      </c>
      <c r="C47" s="35">
        <f>SUM(C42:C46)</f>
        <v>8651333.4899999984</v>
      </c>
      <c r="D47" s="35">
        <f t="shared" ref="D47:N47" si="5">SUM(D42:D46)</f>
        <v>7752745.8999999994</v>
      </c>
      <c r="E47" s="35">
        <f t="shared" si="5"/>
        <v>7945983.9399999995</v>
      </c>
      <c r="F47" s="35">
        <f t="shared" si="5"/>
        <v>7611268.4400000004</v>
      </c>
      <c r="G47" s="35">
        <f t="shared" si="5"/>
        <v>7974470.7899999991</v>
      </c>
      <c r="H47" s="35">
        <f>SUM(H42:H46)</f>
        <v>6706068.0099999998</v>
      </c>
      <c r="I47" s="35">
        <f t="shared" si="5"/>
        <v>6082693.6399999997</v>
      </c>
      <c r="J47" s="35">
        <f t="shared" si="5"/>
        <v>8269796.4900000012</v>
      </c>
      <c r="K47" s="35">
        <f t="shared" si="5"/>
        <v>7211268.8400000008</v>
      </c>
      <c r="L47" s="35">
        <f t="shared" si="5"/>
        <v>8538020.2799999993</v>
      </c>
      <c r="M47" s="35">
        <f t="shared" si="5"/>
        <v>7845797.96</v>
      </c>
      <c r="N47" s="35">
        <f t="shared" si="5"/>
        <v>92294972.090000004</v>
      </c>
    </row>
    <row r="48" spans="1:14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</sheetData>
  <printOptions horizontalCentered="1"/>
  <pageMargins left="0" right="0" top="0.5" bottom="0.5" header="0.5" footer="0.5"/>
  <pageSetup paperSize="5" scale="8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39"/>
  <sheetViews>
    <sheetView workbookViewId="0">
      <selection activeCell="P6" sqref="P6"/>
    </sheetView>
  </sheetViews>
  <sheetFormatPr defaultRowHeight="12.75" x14ac:dyDescent="0.2"/>
  <cols>
    <col min="1" max="1" width="14.42578125" style="14" customWidth="1"/>
    <col min="2" max="2" width="14" style="14" bestFit="1" customWidth="1"/>
    <col min="3" max="3" width="12.85546875" style="14" bestFit="1" customWidth="1"/>
    <col min="4" max="4" width="14" style="14" bestFit="1" customWidth="1"/>
    <col min="5" max="6" width="12.85546875" style="14" bestFit="1" customWidth="1"/>
    <col min="7" max="7" width="14" style="14" bestFit="1" customWidth="1"/>
    <col min="8" max="9" width="12.85546875" style="14" bestFit="1" customWidth="1"/>
    <col min="10" max="10" width="14" style="14" bestFit="1" customWidth="1"/>
    <col min="11" max="12" width="12.85546875" style="14" bestFit="1" customWidth="1"/>
    <col min="13" max="13" width="14" style="14" bestFit="1" customWidth="1"/>
    <col min="14" max="14" width="14.42578125" style="14" bestFit="1" customWidth="1"/>
    <col min="15" max="256" width="9.140625" style="14"/>
    <col min="257" max="257" width="14.42578125" style="14" customWidth="1"/>
    <col min="258" max="258" width="14" style="14" bestFit="1" customWidth="1"/>
    <col min="259" max="259" width="12.85546875" style="14" bestFit="1" customWidth="1"/>
    <col min="260" max="260" width="14" style="14" bestFit="1" customWidth="1"/>
    <col min="261" max="262" width="12.85546875" style="14" bestFit="1" customWidth="1"/>
    <col min="263" max="263" width="14" style="14" bestFit="1" customWidth="1"/>
    <col min="264" max="265" width="12.85546875" style="14" bestFit="1" customWidth="1"/>
    <col min="266" max="266" width="14" style="14" bestFit="1" customWidth="1"/>
    <col min="267" max="268" width="12.85546875" style="14" bestFit="1" customWidth="1"/>
    <col min="269" max="269" width="14" style="14" bestFit="1" customWidth="1"/>
    <col min="270" max="270" width="14.42578125" style="14" bestFit="1" customWidth="1"/>
    <col min="271" max="512" width="9.140625" style="14"/>
    <col min="513" max="513" width="14.42578125" style="14" customWidth="1"/>
    <col min="514" max="514" width="14" style="14" bestFit="1" customWidth="1"/>
    <col min="515" max="515" width="12.85546875" style="14" bestFit="1" customWidth="1"/>
    <col min="516" max="516" width="14" style="14" bestFit="1" customWidth="1"/>
    <col min="517" max="518" width="12.85546875" style="14" bestFit="1" customWidth="1"/>
    <col min="519" max="519" width="14" style="14" bestFit="1" customWidth="1"/>
    <col min="520" max="521" width="12.85546875" style="14" bestFit="1" customWidth="1"/>
    <col min="522" max="522" width="14" style="14" bestFit="1" customWidth="1"/>
    <col min="523" max="524" width="12.85546875" style="14" bestFit="1" customWidth="1"/>
    <col min="525" max="525" width="14" style="14" bestFit="1" customWidth="1"/>
    <col min="526" max="526" width="14.42578125" style="14" bestFit="1" customWidth="1"/>
    <col min="527" max="768" width="9.140625" style="14"/>
    <col min="769" max="769" width="14.42578125" style="14" customWidth="1"/>
    <col min="770" max="770" width="14" style="14" bestFit="1" customWidth="1"/>
    <col min="771" max="771" width="12.85546875" style="14" bestFit="1" customWidth="1"/>
    <col min="772" max="772" width="14" style="14" bestFit="1" customWidth="1"/>
    <col min="773" max="774" width="12.85546875" style="14" bestFit="1" customWidth="1"/>
    <col min="775" max="775" width="14" style="14" bestFit="1" customWidth="1"/>
    <col min="776" max="777" width="12.85546875" style="14" bestFit="1" customWidth="1"/>
    <col min="778" max="778" width="14" style="14" bestFit="1" customWidth="1"/>
    <col min="779" max="780" width="12.85546875" style="14" bestFit="1" customWidth="1"/>
    <col min="781" max="781" width="14" style="14" bestFit="1" customWidth="1"/>
    <col min="782" max="782" width="14.42578125" style="14" bestFit="1" customWidth="1"/>
    <col min="783" max="1024" width="9.140625" style="14"/>
    <col min="1025" max="1025" width="14.42578125" style="14" customWidth="1"/>
    <col min="1026" max="1026" width="14" style="14" bestFit="1" customWidth="1"/>
    <col min="1027" max="1027" width="12.85546875" style="14" bestFit="1" customWidth="1"/>
    <col min="1028" max="1028" width="14" style="14" bestFit="1" customWidth="1"/>
    <col min="1029" max="1030" width="12.85546875" style="14" bestFit="1" customWidth="1"/>
    <col min="1031" max="1031" width="14" style="14" bestFit="1" customWidth="1"/>
    <col min="1032" max="1033" width="12.85546875" style="14" bestFit="1" customWidth="1"/>
    <col min="1034" max="1034" width="14" style="14" bestFit="1" customWidth="1"/>
    <col min="1035" max="1036" width="12.85546875" style="14" bestFit="1" customWidth="1"/>
    <col min="1037" max="1037" width="14" style="14" bestFit="1" customWidth="1"/>
    <col min="1038" max="1038" width="14.42578125" style="14" bestFit="1" customWidth="1"/>
    <col min="1039" max="1280" width="9.140625" style="14"/>
    <col min="1281" max="1281" width="14.42578125" style="14" customWidth="1"/>
    <col min="1282" max="1282" width="14" style="14" bestFit="1" customWidth="1"/>
    <col min="1283" max="1283" width="12.85546875" style="14" bestFit="1" customWidth="1"/>
    <col min="1284" max="1284" width="14" style="14" bestFit="1" customWidth="1"/>
    <col min="1285" max="1286" width="12.85546875" style="14" bestFit="1" customWidth="1"/>
    <col min="1287" max="1287" width="14" style="14" bestFit="1" customWidth="1"/>
    <col min="1288" max="1289" width="12.85546875" style="14" bestFit="1" customWidth="1"/>
    <col min="1290" max="1290" width="14" style="14" bestFit="1" customWidth="1"/>
    <col min="1291" max="1292" width="12.85546875" style="14" bestFit="1" customWidth="1"/>
    <col min="1293" max="1293" width="14" style="14" bestFit="1" customWidth="1"/>
    <col min="1294" max="1294" width="14.42578125" style="14" bestFit="1" customWidth="1"/>
    <col min="1295" max="1536" width="9.140625" style="14"/>
    <col min="1537" max="1537" width="14.42578125" style="14" customWidth="1"/>
    <col min="1538" max="1538" width="14" style="14" bestFit="1" customWidth="1"/>
    <col min="1539" max="1539" width="12.85546875" style="14" bestFit="1" customWidth="1"/>
    <col min="1540" max="1540" width="14" style="14" bestFit="1" customWidth="1"/>
    <col min="1541" max="1542" width="12.85546875" style="14" bestFit="1" customWidth="1"/>
    <col min="1543" max="1543" width="14" style="14" bestFit="1" customWidth="1"/>
    <col min="1544" max="1545" width="12.85546875" style="14" bestFit="1" customWidth="1"/>
    <col min="1546" max="1546" width="14" style="14" bestFit="1" customWidth="1"/>
    <col min="1547" max="1548" width="12.85546875" style="14" bestFit="1" customWidth="1"/>
    <col min="1549" max="1549" width="14" style="14" bestFit="1" customWidth="1"/>
    <col min="1550" max="1550" width="14.42578125" style="14" bestFit="1" customWidth="1"/>
    <col min="1551" max="1792" width="9.140625" style="14"/>
    <col min="1793" max="1793" width="14.42578125" style="14" customWidth="1"/>
    <col min="1794" max="1794" width="14" style="14" bestFit="1" customWidth="1"/>
    <col min="1795" max="1795" width="12.85546875" style="14" bestFit="1" customWidth="1"/>
    <col min="1796" max="1796" width="14" style="14" bestFit="1" customWidth="1"/>
    <col min="1797" max="1798" width="12.85546875" style="14" bestFit="1" customWidth="1"/>
    <col min="1799" max="1799" width="14" style="14" bestFit="1" customWidth="1"/>
    <col min="1800" max="1801" width="12.85546875" style="14" bestFit="1" customWidth="1"/>
    <col min="1802" max="1802" width="14" style="14" bestFit="1" customWidth="1"/>
    <col min="1803" max="1804" width="12.85546875" style="14" bestFit="1" customWidth="1"/>
    <col min="1805" max="1805" width="14" style="14" bestFit="1" customWidth="1"/>
    <col min="1806" max="1806" width="14.42578125" style="14" bestFit="1" customWidth="1"/>
    <col min="1807" max="2048" width="9.140625" style="14"/>
    <col min="2049" max="2049" width="14.42578125" style="14" customWidth="1"/>
    <col min="2050" max="2050" width="14" style="14" bestFit="1" customWidth="1"/>
    <col min="2051" max="2051" width="12.85546875" style="14" bestFit="1" customWidth="1"/>
    <col min="2052" max="2052" width="14" style="14" bestFit="1" customWidth="1"/>
    <col min="2053" max="2054" width="12.85546875" style="14" bestFit="1" customWidth="1"/>
    <col min="2055" max="2055" width="14" style="14" bestFit="1" customWidth="1"/>
    <col min="2056" max="2057" width="12.85546875" style="14" bestFit="1" customWidth="1"/>
    <col min="2058" max="2058" width="14" style="14" bestFit="1" customWidth="1"/>
    <col min="2059" max="2060" width="12.85546875" style="14" bestFit="1" customWidth="1"/>
    <col min="2061" max="2061" width="14" style="14" bestFit="1" customWidth="1"/>
    <col min="2062" max="2062" width="14.42578125" style="14" bestFit="1" customWidth="1"/>
    <col min="2063" max="2304" width="9.140625" style="14"/>
    <col min="2305" max="2305" width="14.42578125" style="14" customWidth="1"/>
    <col min="2306" max="2306" width="14" style="14" bestFit="1" customWidth="1"/>
    <col min="2307" max="2307" width="12.85546875" style="14" bestFit="1" customWidth="1"/>
    <col min="2308" max="2308" width="14" style="14" bestFit="1" customWidth="1"/>
    <col min="2309" max="2310" width="12.85546875" style="14" bestFit="1" customWidth="1"/>
    <col min="2311" max="2311" width="14" style="14" bestFit="1" customWidth="1"/>
    <col min="2312" max="2313" width="12.85546875" style="14" bestFit="1" customWidth="1"/>
    <col min="2314" max="2314" width="14" style="14" bestFit="1" customWidth="1"/>
    <col min="2315" max="2316" width="12.85546875" style="14" bestFit="1" customWidth="1"/>
    <col min="2317" max="2317" width="14" style="14" bestFit="1" customWidth="1"/>
    <col min="2318" max="2318" width="14.42578125" style="14" bestFit="1" customWidth="1"/>
    <col min="2319" max="2560" width="9.140625" style="14"/>
    <col min="2561" max="2561" width="14.42578125" style="14" customWidth="1"/>
    <col min="2562" max="2562" width="14" style="14" bestFit="1" customWidth="1"/>
    <col min="2563" max="2563" width="12.85546875" style="14" bestFit="1" customWidth="1"/>
    <col min="2564" max="2564" width="14" style="14" bestFit="1" customWidth="1"/>
    <col min="2565" max="2566" width="12.85546875" style="14" bestFit="1" customWidth="1"/>
    <col min="2567" max="2567" width="14" style="14" bestFit="1" customWidth="1"/>
    <col min="2568" max="2569" width="12.85546875" style="14" bestFit="1" customWidth="1"/>
    <col min="2570" max="2570" width="14" style="14" bestFit="1" customWidth="1"/>
    <col min="2571" max="2572" width="12.85546875" style="14" bestFit="1" customWidth="1"/>
    <col min="2573" max="2573" width="14" style="14" bestFit="1" customWidth="1"/>
    <col min="2574" max="2574" width="14.42578125" style="14" bestFit="1" customWidth="1"/>
    <col min="2575" max="2816" width="9.140625" style="14"/>
    <col min="2817" max="2817" width="14.42578125" style="14" customWidth="1"/>
    <col min="2818" max="2818" width="14" style="14" bestFit="1" customWidth="1"/>
    <col min="2819" max="2819" width="12.85546875" style="14" bestFit="1" customWidth="1"/>
    <col min="2820" max="2820" width="14" style="14" bestFit="1" customWidth="1"/>
    <col min="2821" max="2822" width="12.85546875" style="14" bestFit="1" customWidth="1"/>
    <col min="2823" max="2823" width="14" style="14" bestFit="1" customWidth="1"/>
    <col min="2824" max="2825" width="12.85546875" style="14" bestFit="1" customWidth="1"/>
    <col min="2826" max="2826" width="14" style="14" bestFit="1" customWidth="1"/>
    <col min="2827" max="2828" width="12.85546875" style="14" bestFit="1" customWidth="1"/>
    <col min="2829" max="2829" width="14" style="14" bestFit="1" customWidth="1"/>
    <col min="2830" max="2830" width="14.42578125" style="14" bestFit="1" customWidth="1"/>
    <col min="2831" max="3072" width="9.140625" style="14"/>
    <col min="3073" max="3073" width="14.42578125" style="14" customWidth="1"/>
    <col min="3074" max="3074" width="14" style="14" bestFit="1" customWidth="1"/>
    <col min="3075" max="3075" width="12.85546875" style="14" bestFit="1" customWidth="1"/>
    <col min="3076" max="3076" width="14" style="14" bestFit="1" customWidth="1"/>
    <col min="3077" max="3078" width="12.85546875" style="14" bestFit="1" customWidth="1"/>
    <col min="3079" max="3079" width="14" style="14" bestFit="1" customWidth="1"/>
    <col min="3080" max="3081" width="12.85546875" style="14" bestFit="1" customWidth="1"/>
    <col min="3082" max="3082" width="14" style="14" bestFit="1" customWidth="1"/>
    <col min="3083" max="3084" width="12.85546875" style="14" bestFit="1" customWidth="1"/>
    <col min="3085" max="3085" width="14" style="14" bestFit="1" customWidth="1"/>
    <col min="3086" max="3086" width="14.42578125" style="14" bestFit="1" customWidth="1"/>
    <col min="3087" max="3328" width="9.140625" style="14"/>
    <col min="3329" max="3329" width="14.42578125" style="14" customWidth="1"/>
    <col min="3330" max="3330" width="14" style="14" bestFit="1" customWidth="1"/>
    <col min="3331" max="3331" width="12.85546875" style="14" bestFit="1" customWidth="1"/>
    <col min="3332" max="3332" width="14" style="14" bestFit="1" customWidth="1"/>
    <col min="3333" max="3334" width="12.85546875" style="14" bestFit="1" customWidth="1"/>
    <col min="3335" max="3335" width="14" style="14" bestFit="1" customWidth="1"/>
    <col min="3336" max="3337" width="12.85546875" style="14" bestFit="1" customWidth="1"/>
    <col min="3338" max="3338" width="14" style="14" bestFit="1" customWidth="1"/>
    <col min="3339" max="3340" width="12.85546875" style="14" bestFit="1" customWidth="1"/>
    <col min="3341" max="3341" width="14" style="14" bestFit="1" customWidth="1"/>
    <col min="3342" max="3342" width="14.42578125" style="14" bestFit="1" customWidth="1"/>
    <col min="3343" max="3584" width="9.140625" style="14"/>
    <col min="3585" max="3585" width="14.42578125" style="14" customWidth="1"/>
    <col min="3586" max="3586" width="14" style="14" bestFit="1" customWidth="1"/>
    <col min="3587" max="3587" width="12.85546875" style="14" bestFit="1" customWidth="1"/>
    <col min="3588" max="3588" width="14" style="14" bestFit="1" customWidth="1"/>
    <col min="3589" max="3590" width="12.85546875" style="14" bestFit="1" customWidth="1"/>
    <col min="3591" max="3591" width="14" style="14" bestFit="1" customWidth="1"/>
    <col min="3592" max="3593" width="12.85546875" style="14" bestFit="1" customWidth="1"/>
    <col min="3594" max="3594" width="14" style="14" bestFit="1" customWidth="1"/>
    <col min="3595" max="3596" width="12.85546875" style="14" bestFit="1" customWidth="1"/>
    <col min="3597" max="3597" width="14" style="14" bestFit="1" customWidth="1"/>
    <col min="3598" max="3598" width="14.42578125" style="14" bestFit="1" customWidth="1"/>
    <col min="3599" max="3840" width="9.140625" style="14"/>
    <col min="3841" max="3841" width="14.42578125" style="14" customWidth="1"/>
    <col min="3842" max="3842" width="14" style="14" bestFit="1" customWidth="1"/>
    <col min="3843" max="3843" width="12.85546875" style="14" bestFit="1" customWidth="1"/>
    <col min="3844" max="3844" width="14" style="14" bestFit="1" customWidth="1"/>
    <col min="3845" max="3846" width="12.85546875" style="14" bestFit="1" customWidth="1"/>
    <col min="3847" max="3847" width="14" style="14" bestFit="1" customWidth="1"/>
    <col min="3848" max="3849" width="12.85546875" style="14" bestFit="1" customWidth="1"/>
    <col min="3850" max="3850" width="14" style="14" bestFit="1" customWidth="1"/>
    <col min="3851" max="3852" width="12.85546875" style="14" bestFit="1" customWidth="1"/>
    <col min="3853" max="3853" width="14" style="14" bestFit="1" customWidth="1"/>
    <col min="3854" max="3854" width="14.42578125" style="14" bestFit="1" customWidth="1"/>
    <col min="3855" max="4096" width="9.140625" style="14"/>
    <col min="4097" max="4097" width="14.42578125" style="14" customWidth="1"/>
    <col min="4098" max="4098" width="14" style="14" bestFit="1" customWidth="1"/>
    <col min="4099" max="4099" width="12.85546875" style="14" bestFit="1" customWidth="1"/>
    <col min="4100" max="4100" width="14" style="14" bestFit="1" customWidth="1"/>
    <col min="4101" max="4102" width="12.85546875" style="14" bestFit="1" customWidth="1"/>
    <col min="4103" max="4103" width="14" style="14" bestFit="1" customWidth="1"/>
    <col min="4104" max="4105" width="12.85546875" style="14" bestFit="1" customWidth="1"/>
    <col min="4106" max="4106" width="14" style="14" bestFit="1" customWidth="1"/>
    <col min="4107" max="4108" width="12.85546875" style="14" bestFit="1" customWidth="1"/>
    <col min="4109" max="4109" width="14" style="14" bestFit="1" customWidth="1"/>
    <col min="4110" max="4110" width="14.42578125" style="14" bestFit="1" customWidth="1"/>
    <col min="4111" max="4352" width="9.140625" style="14"/>
    <col min="4353" max="4353" width="14.42578125" style="14" customWidth="1"/>
    <col min="4354" max="4354" width="14" style="14" bestFit="1" customWidth="1"/>
    <col min="4355" max="4355" width="12.85546875" style="14" bestFit="1" customWidth="1"/>
    <col min="4356" max="4356" width="14" style="14" bestFit="1" customWidth="1"/>
    <col min="4357" max="4358" width="12.85546875" style="14" bestFit="1" customWidth="1"/>
    <col min="4359" max="4359" width="14" style="14" bestFit="1" customWidth="1"/>
    <col min="4360" max="4361" width="12.85546875" style="14" bestFit="1" customWidth="1"/>
    <col min="4362" max="4362" width="14" style="14" bestFit="1" customWidth="1"/>
    <col min="4363" max="4364" width="12.85546875" style="14" bestFit="1" customWidth="1"/>
    <col min="4365" max="4365" width="14" style="14" bestFit="1" customWidth="1"/>
    <col min="4366" max="4366" width="14.42578125" style="14" bestFit="1" customWidth="1"/>
    <col min="4367" max="4608" width="9.140625" style="14"/>
    <col min="4609" max="4609" width="14.42578125" style="14" customWidth="1"/>
    <col min="4610" max="4610" width="14" style="14" bestFit="1" customWidth="1"/>
    <col min="4611" max="4611" width="12.85546875" style="14" bestFit="1" customWidth="1"/>
    <col min="4612" max="4612" width="14" style="14" bestFit="1" customWidth="1"/>
    <col min="4613" max="4614" width="12.85546875" style="14" bestFit="1" customWidth="1"/>
    <col min="4615" max="4615" width="14" style="14" bestFit="1" customWidth="1"/>
    <col min="4616" max="4617" width="12.85546875" style="14" bestFit="1" customWidth="1"/>
    <col min="4618" max="4618" width="14" style="14" bestFit="1" customWidth="1"/>
    <col min="4619" max="4620" width="12.85546875" style="14" bestFit="1" customWidth="1"/>
    <col min="4621" max="4621" width="14" style="14" bestFit="1" customWidth="1"/>
    <col min="4622" max="4622" width="14.42578125" style="14" bestFit="1" customWidth="1"/>
    <col min="4623" max="4864" width="9.140625" style="14"/>
    <col min="4865" max="4865" width="14.42578125" style="14" customWidth="1"/>
    <col min="4866" max="4866" width="14" style="14" bestFit="1" customWidth="1"/>
    <col min="4867" max="4867" width="12.85546875" style="14" bestFit="1" customWidth="1"/>
    <col min="4868" max="4868" width="14" style="14" bestFit="1" customWidth="1"/>
    <col min="4869" max="4870" width="12.85546875" style="14" bestFit="1" customWidth="1"/>
    <col min="4871" max="4871" width="14" style="14" bestFit="1" customWidth="1"/>
    <col min="4872" max="4873" width="12.85546875" style="14" bestFit="1" customWidth="1"/>
    <col min="4874" max="4874" width="14" style="14" bestFit="1" customWidth="1"/>
    <col min="4875" max="4876" width="12.85546875" style="14" bestFit="1" customWidth="1"/>
    <col min="4877" max="4877" width="14" style="14" bestFit="1" customWidth="1"/>
    <col min="4878" max="4878" width="14.42578125" style="14" bestFit="1" customWidth="1"/>
    <col min="4879" max="5120" width="9.140625" style="14"/>
    <col min="5121" max="5121" width="14.42578125" style="14" customWidth="1"/>
    <col min="5122" max="5122" width="14" style="14" bestFit="1" customWidth="1"/>
    <col min="5123" max="5123" width="12.85546875" style="14" bestFit="1" customWidth="1"/>
    <col min="5124" max="5124" width="14" style="14" bestFit="1" customWidth="1"/>
    <col min="5125" max="5126" width="12.85546875" style="14" bestFit="1" customWidth="1"/>
    <col min="5127" max="5127" width="14" style="14" bestFit="1" customWidth="1"/>
    <col min="5128" max="5129" width="12.85546875" style="14" bestFit="1" customWidth="1"/>
    <col min="5130" max="5130" width="14" style="14" bestFit="1" customWidth="1"/>
    <col min="5131" max="5132" width="12.85546875" style="14" bestFit="1" customWidth="1"/>
    <col min="5133" max="5133" width="14" style="14" bestFit="1" customWidth="1"/>
    <col min="5134" max="5134" width="14.42578125" style="14" bestFit="1" customWidth="1"/>
    <col min="5135" max="5376" width="9.140625" style="14"/>
    <col min="5377" max="5377" width="14.42578125" style="14" customWidth="1"/>
    <col min="5378" max="5378" width="14" style="14" bestFit="1" customWidth="1"/>
    <col min="5379" max="5379" width="12.85546875" style="14" bestFit="1" customWidth="1"/>
    <col min="5380" max="5380" width="14" style="14" bestFit="1" customWidth="1"/>
    <col min="5381" max="5382" width="12.85546875" style="14" bestFit="1" customWidth="1"/>
    <col min="5383" max="5383" width="14" style="14" bestFit="1" customWidth="1"/>
    <col min="5384" max="5385" width="12.85546875" style="14" bestFit="1" customWidth="1"/>
    <col min="5386" max="5386" width="14" style="14" bestFit="1" customWidth="1"/>
    <col min="5387" max="5388" width="12.85546875" style="14" bestFit="1" customWidth="1"/>
    <col min="5389" max="5389" width="14" style="14" bestFit="1" customWidth="1"/>
    <col min="5390" max="5390" width="14.42578125" style="14" bestFit="1" customWidth="1"/>
    <col min="5391" max="5632" width="9.140625" style="14"/>
    <col min="5633" max="5633" width="14.42578125" style="14" customWidth="1"/>
    <col min="5634" max="5634" width="14" style="14" bestFit="1" customWidth="1"/>
    <col min="5635" max="5635" width="12.85546875" style="14" bestFit="1" customWidth="1"/>
    <col min="5636" max="5636" width="14" style="14" bestFit="1" customWidth="1"/>
    <col min="5637" max="5638" width="12.85546875" style="14" bestFit="1" customWidth="1"/>
    <col min="5639" max="5639" width="14" style="14" bestFit="1" customWidth="1"/>
    <col min="5640" max="5641" width="12.85546875" style="14" bestFit="1" customWidth="1"/>
    <col min="5642" max="5642" width="14" style="14" bestFit="1" customWidth="1"/>
    <col min="5643" max="5644" width="12.85546875" style="14" bestFit="1" customWidth="1"/>
    <col min="5645" max="5645" width="14" style="14" bestFit="1" customWidth="1"/>
    <col min="5646" max="5646" width="14.42578125" style="14" bestFit="1" customWidth="1"/>
    <col min="5647" max="5888" width="9.140625" style="14"/>
    <col min="5889" max="5889" width="14.42578125" style="14" customWidth="1"/>
    <col min="5890" max="5890" width="14" style="14" bestFit="1" customWidth="1"/>
    <col min="5891" max="5891" width="12.85546875" style="14" bestFit="1" customWidth="1"/>
    <col min="5892" max="5892" width="14" style="14" bestFit="1" customWidth="1"/>
    <col min="5893" max="5894" width="12.85546875" style="14" bestFit="1" customWidth="1"/>
    <col min="5895" max="5895" width="14" style="14" bestFit="1" customWidth="1"/>
    <col min="5896" max="5897" width="12.85546875" style="14" bestFit="1" customWidth="1"/>
    <col min="5898" max="5898" width="14" style="14" bestFit="1" customWidth="1"/>
    <col min="5899" max="5900" width="12.85546875" style="14" bestFit="1" customWidth="1"/>
    <col min="5901" max="5901" width="14" style="14" bestFit="1" customWidth="1"/>
    <col min="5902" max="5902" width="14.42578125" style="14" bestFit="1" customWidth="1"/>
    <col min="5903" max="6144" width="9.140625" style="14"/>
    <col min="6145" max="6145" width="14.42578125" style="14" customWidth="1"/>
    <col min="6146" max="6146" width="14" style="14" bestFit="1" customWidth="1"/>
    <col min="6147" max="6147" width="12.85546875" style="14" bestFit="1" customWidth="1"/>
    <col min="6148" max="6148" width="14" style="14" bestFit="1" customWidth="1"/>
    <col min="6149" max="6150" width="12.85546875" style="14" bestFit="1" customWidth="1"/>
    <col min="6151" max="6151" width="14" style="14" bestFit="1" customWidth="1"/>
    <col min="6152" max="6153" width="12.85546875" style="14" bestFit="1" customWidth="1"/>
    <col min="6154" max="6154" width="14" style="14" bestFit="1" customWidth="1"/>
    <col min="6155" max="6156" width="12.85546875" style="14" bestFit="1" customWidth="1"/>
    <col min="6157" max="6157" width="14" style="14" bestFit="1" customWidth="1"/>
    <col min="6158" max="6158" width="14.42578125" style="14" bestFit="1" customWidth="1"/>
    <col min="6159" max="6400" width="9.140625" style="14"/>
    <col min="6401" max="6401" width="14.42578125" style="14" customWidth="1"/>
    <col min="6402" max="6402" width="14" style="14" bestFit="1" customWidth="1"/>
    <col min="6403" max="6403" width="12.85546875" style="14" bestFit="1" customWidth="1"/>
    <col min="6404" max="6404" width="14" style="14" bestFit="1" customWidth="1"/>
    <col min="6405" max="6406" width="12.85546875" style="14" bestFit="1" customWidth="1"/>
    <col min="6407" max="6407" width="14" style="14" bestFit="1" customWidth="1"/>
    <col min="6408" max="6409" width="12.85546875" style="14" bestFit="1" customWidth="1"/>
    <col min="6410" max="6410" width="14" style="14" bestFit="1" customWidth="1"/>
    <col min="6411" max="6412" width="12.85546875" style="14" bestFit="1" customWidth="1"/>
    <col min="6413" max="6413" width="14" style="14" bestFit="1" customWidth="1"/>
    <col min="6414" max="6414" width="14.42578125" style="14" bestFit="1" customWidth="1"/>
    <col min="6415" max="6656" width="9.140625" style="14"/>
    <col min="6657" max="6657" width="14.42578125" style="14" customWidth="1"/>
    <col min="6658" max="6658" width="14" style="14" bestFit="1" customWidth="1"/>
    <col min="6659" max="6659" width="12.85546875" style="14" bestFit="1" customWidth="1"/>
    <col min="6660" max="6660" width="14" style="14" bestFit="1" customWidth="1"/>
    <col min="6661" max="6662" width="12.85546875" style="14" bestFit="1" customWidth="1"/>
    <col min="6663" max="6663" width="14" style="14" bestFit="1" customWidth="1"/>
    <col min="6664" max="6665" width="12.85546875" style="14" bestFit="1" customWidth="1"/>
    <col min="6666" max="6666" width="14" style="14" bestFit="1" customWidth="1"/>
    <col min="6667" max="6668" width="12.85546875" style="14" bestFit="1" customWidth="1"/>
    <col min="6669" max="6669" width="14" style="14" bestFit="1" customWidth="1"/>
    <col min="6670" max="6670" width="14.42578125" style="14" bestFit="1" customWidth="1"/>
    <col min="6671" max="6912" width="9.140625" style="14"/>
    <col min="6913" max="6913" width="14.42578125" style="14" customWidth="1"/>
    <col min="6914" max="6914" width="14" style="14" bestFit="1" customWidth="1"/>
    <col min="6915" max="6915" width="12.85546875" style="14" bestFit="1" customWidth="1"/>
    <col min="6916" max="6916" width="14" style="14" bestFit="1" customWidth="1"/>
    <col min="6917" max="6918" width="12.85546875" style="14" bestFit="1" customWidth="1"/>
    <col min="6919" max="6919" width="14" style="14" bestFit="1" customWidth="1"/>
    <col min="6920" max="6921" width="12.85546875" style="14" bestFit="1" customWidth="1"/>
    <col min="6922" max="6922" width="14" style="14" bestFit="1" customWidth="1"/>
    <col min="6923" max="6924" width="12.85546875" style="14" bestFit="1" customWidth="1"/>
    <col min="6925" max="6925" width="14" style="14" bestFit="1" customWidth="1"/>
    <col min="6926" max="6926" width="14.42578125" style="14" bestFit="1" customWidth="1"/>
    <col min="6927" max="7168" width="9.140625" style="14"/>
    <col min="7169" max="7169" width="14.42578125" style="14" customWidth="1"/>
    <col min="7170" max="7170" width="14" style="14" bestFit="1" customWidth="1"/>
    <col min="7171" max="7171" width="12.85546875" style="14" bestFit="1" customWidth="1"/>
    <col min="7172" max="7172" width="14" style="14" bestFit="1" customWidth="1"/>
    <col min="7173" max="7174" width="12.85546875" style="14" bestFit="1" customWidth="1"/>
    <col min="7175" max="7175" width="14" style="14" bestFit="1" customWidth="1"/>
    <col min="7176" max="7177" width="12.85546875" style="14" bestFit="1" customWidth="1"/>
    <col min="7178" max="7178" width="14" style="14" bestFit="1" customWidth="1"/>
    <col min="7179" max="7180" width="12.85546875" style="14" bestFit="1" customWidth="1"/>
    <col min="7181" max="7181" width="14" style="14" bestFit="1" customWidth="1"/>
    <col min="7182" max="7182" width="14.42578125" style="14" bestFit="1" customWidth="1"/>
    <col min="7183" max="7424" width="9.140625" style="14"/>
    <col min="7425" max="7425" width="14.42578125" style="14" customWidth="1"/>
    <col min="7426" max="7426" width="14" style="14" bestFit="1" customWidth="1"/>
    <col min="7427" max="7427" width="12.85546875" style="14" bestFit="1" customWidth="1"/>
    <col min="7428" max="7428" width="14" style="14" bestFit="1" customWidth="1"/>
    <col min="7429" max="7430" width="12.85546875" style="14" bestFit="1" customWidth="1"/>
    <col min="7431" max="7431" width="14" style="14" bestFit="1" customWidth="1"/>
    <col min="7432" max="7433" width="12.85546875" style="14" bestFit="1" customWidth="1"/>
    <col min="7434" max="7434" width="14" style="14" bestFit="1" customWidth="1"/>
    <col min="7435" max="7436" width="12.85546875" style="14" bestFit="1" customWidth="1"/>
    <col min="7437" max="7437" width="14" style="14" bestFit="1" customWidth="1"/>
    <col min="7438" max="7438" width="14.42578125" style="14" bestFit="1" customWidth="1"/>
    <col min="7439" max="7680" width="9.140625" style="14"/>
    <col min="7681" max="7681" width="14.42578125" style="14" customWidth="1"/>
    <col min="7682" max="7682" width="14" style="14" bestFit="1" customWidth="1"/>
    <col min="7683" max="7683" width="12.85546875" style="14" bestFit="1" customWidth="1"/>
    <col min="7684" max="7684" width="14" style="14" bestFit="1" customWidth="1"/>
    <col min="7685" max="7686" width="12.85546875" style="14" bestFit="1" customWidth="1"/>
    <col min="7687" max="7687" width="14" style="14" bestFit="1" customWidth="1"/>
    <col min="7688" max="7689" width="12.85546875" style="14" bestFit="1" customWidth="1"/>
    <col min="7690" max="7690" width="14" style="14" bestFit="1" customWidth="1"/>
    <col min="7691" max="7692" width="12.85546875" style="14" bestFit="1" customWidth="1"/>
    <col min="7693" max="7693" width="14" style="14" bestFit="1" customWidth="1"/>
    <col min="7694" max="7694" width="14.42578125" style="14" bestFit="1" customWidth="1"/>
    <col min="7695" max="7936" width="9.140625" style="14"/>
    <col min="7937" max="7937" width="14.42578125" style="14" customWidth="1"/>
    <col min="7938" max="7938" width="14" style="14" bestFit="1" customWidth="1"/>
    <col min="7939" max="7939" width="12.85546875" style="14" bestFit="1" customWidth="1"/>
    <col min="7940" max="7940" width="14" style="14" bestFit="1" customWidth="1"/>
    <col min="7941" max="7942" width="12.85546875" style="14" bestFit="1" customWidth="1"/>
    <col min="7943" max="7943" width="14" style="14" bestFit="1" customWidth="1"/>
    <col min="7944" max="7945" width="12.85546875" style="14" bestFit="1" customWidth="1"/>
    <col min="7946" max="7946" width="14" style="14" bestFit="1" customWidth="1"/>
    <col min="7947" max="7948" width="12.85546875" style="14" bestFit="1" customWidth="1"/>
    <col min="7949" max="7949" width="14" style="14" bestFit="1" customWidth="1"/>
    <col min="7950" max="7950" width="14.42578125" style="14" bestFit="1" customWidth="1"/>
    <col min="7951" max="8192" width="9.140625" style="14"/>
    <col min="8193" max="8193" width="14.42578125" style="14" customWidth="1"/>
    <col min="8194" max="8194" width="14" style="14" bestFit="1" customWidth="1"/>
    <col min="8195" max="8195" width="12.85546875" style="14" bestFit="1" customWidth="1"/>
    <col min="8196" max="8196" width="14" style="14" bestFit="1" customWidth="1"/>
    <col min="8197" max="8198" width="12.85546875" style="14" bestFit="1" customWidth="1"/>
    <col min="8199" max="8199" width="14" style="14" bestFit="1" customWidth="1"/>
    <col min="8200" max="8201" width="12.85546875" style="14" bestFit="1" customWidth="1"/>
    <col min="8202" max="8202" width="14" style="14" bestFit="1" customWidth="1"/>
    <col min="8203" max="8204" width="12.85546875" style="14" bestFit="1" customWidth="1"/>
    <col min="8205" max="8205" width="14" style="14" bestFit="1" customWidth="1"/>
    <col min="8206" max="8206" width="14.42578125" style="14" bestFit="1" customWidth="1"/>
    <col min="8207" max="8448" width="9.140625" style="14"/>
    <col min="8449" max="8449" width="14.42578125" style="14" customWidth="1"/>
    <col min="8450" max="8450" width="14" style="14" bestFit="1" customWidth="1"/>
    <col min="8451" max="8451" width="12.85546875" style="14" bestFit="1" customWidth="1"/>
    <col min="8452" max="8452" width="14" style="14" bestFit="1" customWidth="1"/>
    <col min="8453" max="8454" width="12.85546875" style="14" bestFit="1" customWidth="1"/>
    <col min="8455" max="8455" width="14" style="14" bestFit="1" customWidth="1"/>
    <col min="8456" max="8457" width="12.85546875" style="14" bestFit="1" customWidth="1"/>
    <col min="8458" max="8458" width="14" style="14" bestFit="1" customWidth="1"/>
    <col min="8459" max="8460" width="12.85546875" style="14" bestFit="1" customWidth="1"/>
    <col min="8461" max="8461" width="14" style="14" bestFit="1" customWidth="1"/>
    <col min="8462" max="8462" width="14.42578125" style="14" bestFit="1" customWidth="1"/>
    <col min="8463" max="8704" width="9.140625" style="14"/>
    <col min="8705" max="8705" width="14.42578125" style="14" customWidth="1"/>
    <col min="8706" max="8706" width="14" style="14" bestFit="1" customWidth="1"/>
    <col min="8707" max="8707" width="12.85546875" style="14" bestFit="1" customWidth="1"/>
    <col min="8708" max="8708" width="14" style="14" bestFit="1" customWidth="1"/>
    <col min="8709" max="8710" width="12.85546875" style="14" bestFit="1" customWidth="1"/>
    <col min="8711" max="8711" width="14" style="14" bestFit="1" customWidth="1"/>
    <col min="8712" max="8713" width="12.85546875" style="14" bestFit="1" customWidth="1"/>
    <col min="8714" max="8714" width="14" style="14" bestFit="1" customWidth="1"/>
    <col min="8715" max="8716" width="12.85546875" style="14" bestFit="1" customWidth="1"/>
    <col min="8717" max="8717" width="14" style="14" bestFit="1" customWidth="1"/>
    <col min="8718" max="8718" width="14.42578125" style="14" bestFit="1" customWidth="1"/>
    <col min="8719" max="8960" width="9.140625" style="14"/>
    <col min="8961" max="8961" width="14.42578125" style="14" customWidth="1"/>
    <col min="8962" max="8962" width="14" style="14" bestFit="1" customWidth="1"/>
    <col min="8963" max="8963" width="12.85546875" style="14" bestFit="1" customWidth="1"/>
    <col min="8964" max="8964" width="14" style="14" bestFit="1" customWidth="1"/>
    <col min="8965" max="8966" width="12.85546875" style="14" bestFit="1" customWidth="1"/>
    <col min="8967" max="8967" width="14" style="14" bestFit="1" customWidth="1"/>
    <col min="8968" max="8969" width="12.85546875" style="14" bestFit="1" customWidth="1"/>
    <col min="8970" max="8970" width="14" style="14" bestFit="1" customWidth="1"/>
    <col min="8971" max="8972" width="12.85546875" style="14" bestFit="1" customWidth="1"/>
    <col min="8973" max="8973" width="14" style="14" bestFit="1" customWidth="1"/>
    <col min="8974" max="8974" width="14.42578125" style="14" bestFit="1" customWidth="1"/>
    <col min="8975" max="9216" width="9.140625" style="14"/>
    <col min="9217" max="9217" width="14.42578125" style="14" customWidth="1"/>
    <col min="9218" max="9218" width="14" style="14" bestFit="1" customWidth="1"/>
    <col min="9219" max="9219" width="12.85546875" style="14" bestFit="1" customWidth="1"/>
    <col min="9220" max="9220" width="14" style="14" bestFit="1" customWidth="1"/>
    <col min="9221" max="9222" width="12.85546875" style="14" bestFit="1" customWidth="1"/>
    <col min="9223" max="9223" width="14" style="14" bestFit="1" customWidth="1"/>
    <col min="9224" max="9225" width="12.85546875" style="14" bestFit="1" customWidth="1"/>
    <col min="9226" max="9226" width="14" style="14" bestFit="1" customWidth="1"/>
    <col min="9227" max="9228" width="12.85546875" style="14" bestFit="1" customWidth="1"/>
    <col min="9229" max="9229" width="14" style="14" bestFit="1" customWidth="1"/>
    <col min="9230" max="9230" width="14.42578125" style="14" bestFit="1" customWidth="1"/>
    <col min="9231" max="9472" width="9.140625" style="14"/>
    <col min="9473" max="9473" width="14.42578125" style="14" customWidth="1"/>
    <col min="9474" max="9474" width="14" style="14" bestFit="1" customWidth="1"/>
    <col min="9475" max="9475" width="12.85546875" style="14" bestFit="1" customWidth="1"/>
    <col min="9476" max="9476" width="14" style="14" bestFit="1" customWidth="1"/>
    <col min="9477" max="9478" width="12.85546875" style="14" bestFit="1" customWidth="1"/>
    <col min="9479" max="9479" width="14" style="14" bestFit="1" customWidth="1"/>
    <col min="9480" max="9481" width="12.85546875" style="14" bestFit="1" customWidth="1"/>
    <col min="9482" max="9482" width="14" style="14" bestFit="1" customWidth="1"/>
    <col min="9483" max="9484" width="12.85546875" style="14" bestFit="1" customWidth="1"/>
    <col min="9485" max="9485" width="14" style="14" bestFit="1" customWidth="1"/>
    <col min="9486" max="9486" width="14.42578125" style="14" bestFit="1" customWidth="1"/>
    <col min="9487" max="9728" width="9.140625" style="14"/>
    <col min="9729" max="9729" width="14.42578125" style="14" customWidth="1"/>
    <col min="9730" max="9730" width="14" style="14" bestFit="1" customWidth="1"/>
    <col min="9731" max="9731" width="12.85546875" style="14" bestFit="1" customWidth="1"/>
    <col min="9732" max="9732" width="14" style="14" bestFit="1" customWidth="1"/>
    <col min="9733" max="9734" width="12.85546875" style="14" bestFit="1" customWidth="1"/>
    <col min="9735" max="9735" width="14" style="14" bestFit="1" customWidth="1"/>
    <col min="9736" max="9737" width="12.85546875" style="14" bestFit="1" customWidth="1"/>
    <col min="9738" max="9738" width="14" style="14" bestFit="1" customWidth="1"/>
    <col min="9739" max="9740" width="12.85546875" style="14" bestFit="1" customWidth="1"/>
    <col min="9741" max="9741" width="14" style="14" bestFit="1" customWidth="1"/>
    <col min="9742" max="9742" width="14.42578125" style="14" bestFit="1" customWidth="1"/>
    <col min="9743" max="9984" width="9.140625" style="14"/>
    <col min="9985" max="9985" width="14.42578125" style="14" customWidth="1"/>
    <col min="9986" max="9986" width="14" style="14" bestFit="1" customWidth="1"/>
    <col min="9987" max="9987" width="12.85546875" style="14" bestFit="1" customWidth="1"/>
    <col min="9988" max="9988" width="14" style="14" bestFit="1" customWidth="1"/>
    <col min="9989" max="9990" width="12.85546875" style="14" bestFit="1" customWidth="1"/>
    <col min="9991" max="9991" width="14" style="14" bestFit="1" customWidth="1"/>
    <col min="9992" max="9993" width="12.85546875" style="14" bestFit="1" customWidth="1"/>
    <col min="9994" max="9994" width="14" style="14" bestFit="1" customWidth="1"/>
    <col min="9995" max="9996" width="12.85546875" style="14" bestFit="1" customWidth="1"/>
    <col min="9997" max="9997" width="14" style="14" bestFit="1" customWidth="1"/>
    <col min="9998" max="9998" width="14.42578125" style="14" bestFit="1" customWidth="1"/>
    <col min="9999" max="10240" width="9.140625" style="14"/>
    <col min="10241" max="10241" width="14.42578125" style="14" customWidth="1"/>
    <col min="10242" max="10242" width="14" style="14" bestFit="1" customWidth="1"/>
    <col min="10243" max="10243" width="12.85546875" style="14" bestFit="1" customWidth="1"/>
    <col min="10244" max="10244" width="14" style="14" bestFit="1" customWidth="1"/>
    <col min="10245" max="10246" width="12.85546875" style="14" bestFit="1" customWidth="1"/>
    <col min="10247" max="10247" width="14" style="14" bestFit="1" customWidth="1"/>
    <col min="10248" max="10249" width="12.85546875" style="14" bestFit="1" customWidth="1"/>
    <col min="10250" max="10250" width="14" style="14" bestFit="1" customWidth="1"/>
    <col min="10251" max="10252" width="12.85546875" style="14" bestFit="1" customWidth="1"/>
    <col min="10253" max="10253" width="14" style="14" bestFit="1" customWidth="1"/>
    <col min="10254" max="10254" width="14.42578125" style="14" bestFit="1" customWidth="1"/>
    <col min="10255" max="10496" width="9.140625" style="14"/>
    <col min="10497" max="10497" width="14.42578125" style="14" customWidth="1"/>
    <col min="10498" max="10498" width="14" style="14" bestFit="1" customWidth="1"/>
    <col min="10499" max="10499" width="12.85546875" style="14" bestFit="1" customWidth="1"/>
    <col min="10500" max="10500" width="14" style="14" bestFit="1" customWidth="1"/>
    <col min="10501" max="10502" width="12.85546875" style="14" bestFit="1" customWidth="1"/>
    <col min="10503" max="10503" width="14" style="14" bestFit="1" customWidth="1"/>
    <col min="10504" max="10505" width="12.85546875" style="14" bestFit="1" customWidth="1"/>
    <col min="10506" max="10506" width="14" style="14" bestFit="1" customWidth="1"/>
    <col min="10507" max="10508" width="12.85546875" style="14" bestFit="1" customWidth="1"/>
    <col min="10509" max="10509" width="14" style="14" bestFit="1" customWidth="1"/>
    <col min="10510" max="10510" width="14.42578125" style="14" bestFit="1" customWidth="1"/>
    <col min="10511" max="10752" width="9.140625" style="14"/>
    <col min="10753" max="10753" width="14.42578125" style="14" customWidth="1"/>
    <col min="10754" max="10754" width="14" style="14" bestFit="1" customWidth="1"/>
    <col min="10755" max="10755" width="12.85546875" style="14" bestFit="1" customWidth="1"/>
    <col min="10756" max="10756" width="14" style="14" bestFit="1" customWidth="1"/>
    <col min="10757" max="10758" width="12.85546875" style="14" bestFit="1" customWidth="1"/>
    <col min="10759" max="10759" width="14" style="14" bestFit="1" customWidth="1"/>
    <col min="10760" max="10761" width="12.85546875" style="14" bestFit="1" customWidth="1"/>
    <col min="10762" max="10762" width="14" style="14" bestFit="1" customWidth="1"/>
    <col min="10763" max="10764" width="12.85546875" style="14" bestFit="1" customWidth="1"/>
    <col min="10765" max="10765" width="14" style="14" bestFit="1" customWidth="1"/>
    <col min="10766" max="10766" width="14.42578125" style="14" bestFit="1" customWidth="1"/>
    <col min="10767" max="11008" width="9.140625" style="14"/>
    <col min="11009" max="11009" width="14.42578125" style="14" customWidth="1"/>
    <col min="11010" max="11010" width="14" style="14" bestFit="1" customWidth="1"/>
    <col min="11011" max="11011" width="12.85546875" style="14" bestFit="1" customWidth="1"/>
    <col min="11012" max="11012" width="14" style="14" bestFit="1" customWidth="1"/>
    <col min="11013" max="11014" width="12.85546875" style="14" bestFit="1" customWidth="1"/>
    <col min="11015" max="11015" width="14" style="14" bestFit="1" customWidth="1"/>
    <col min="11016" max="11017" width="12.85546875" style="14" bestFit="1" customWidth="1"/>
    <col min="11018" max="11018" width="14" style="14" bestFit="1" customWidth="1"/>
    <col min="11019" max="11020" width="12.85546875" style="14" bestFit="1" customWidth="1"/>
    <col min="11021" max="11021" width="14" style="14" bestFit="1" customWidth="1"/>
    <col min="11022" max="11022" width="14.42578125" style="14" bestFit="1" customWidth="1"/>
    <col min="11023" max="11264" width="9.140625" style="14"/>
    <col min="11265" max="11265" width="14.42578125" style="14" customWidth="1"/>
    <col min="11266" max="11266" width="14" style="14" bestFit="1" customWidth="1"/>
    <col min="11267" max="11267" width="12.85546875" style="14" bestFit="1" customWidth="1"/>
    <col min="11268" max="11268" width="14" style="14" bestFit="1" customWidth="1"/>
    <col min="11269" max="11270" width="12.85546875" style="14" bestFit="1" customWidth="1"/>
    <col min="11271" max="11271" width="14" style="14" bestFit="1" customWidth="1"/>
    <col min="11272" max="11273" width="12.85546875" style="14" bestFit="1" customWidth="1"/>
    <col min="11274" max="11274" width="14" style="14" bestFit="1" customWidth="1"/>
    <col min="11275" max="11276" width="12.85546875" style="14" bestFit="1" customWidth="1"/>
    <col min="11277" max="11277" width="14" style="14" bestFit="1" customWidth="1"/>
    <col min="11278" max="11278" width="14.42578125" style="14" bestFit="1" customWidth="1"/>
    <col min="11279" max="11520" width="9.140625" style="14"/>
    <col min="11521" max="11521" width="14.42578125" style="14" customWidth="1"/>
    <col min="11522" max="11522" width="14" style="14" bestFit="1" customWidth="1"/>
    <col min="11523" max="11523" width="12.85546875" style="14" bestFit="1" customWidth="1"/>
    <col min="11524" max="11524" width="14" style="14" bestFit="1" customWidth="1"/>
    <col min="11525" max="11526" width="12.85546875" style="14" bestFit="1" customWidth="1"/>
    <col min="11527" max="11527" width="14" style="14" bestFit="1" customWidth="1"/>
    <col min="11528" max="11529" width="12.85546875" style="14" bestFit="1" customWidth="1"/>
    <col min="11530" max="11530" width="14" style="14" bestFit="1" customWidth="1"/>
    <col min="11531" max="11532" width="12.85546875" style="14" bestFit="1" customWidth="1"/>
    <col min="11533" max="11533" width="14" style="14" bestFit="1" customWidth="1"/>
    <col min="11534" max="11534" width="14.42578125" style="14" bestFit="1" customWidth="1"/>
    <col min="11535" max="11776" width="9.140625" style="14"/>
    <col min="11777" max="11777" width="14.42578125" style="14" customWidth="1"/>
    <col min="11778" max="11778" width="14" style="14" bestFit="1" customWidth="1"/>
    <col min="11779" max="11779" width="12.85546875" style="14" bestFit="1" customWidth="1"/>
    <col min="11780" max="11780" width="14" style="14" bestFit="1" customWidth="1"/>
    <col min="11781" max="11782" width="12.85546875" style="14" bestFit="1" customWidth="1"/>
    <col min="11783" max="11783" width="14" style="14" bestFit="1" customWidth="1"/>
    <col min="11784" max="11785" width="12.85546875" style="14" bestFit="1" customWidth="1"/>
    <col min="11786" max="11786" width="14" style="14" bestFit="1" customWidth="1"/>
    <col min="11787" max="11788" width="12.85546875" style="14" bestFit="1" customWidth="1"/>
    <col min="11789" max="11789" width="14" style="14" bestFit="1" customWidth="1"/>
    <col min="11790" max="11790" width="14.42578125" style="14" bestFit="1" customWidth="1"/>
    <col min="11791" max="12032" width="9.140625" style="14"/>
    <col min="12033" max="12033" width="14.42578125" style="14" customWidth="1"/>
    <col min="12034" max="12034" width="14" style="14" bestFit="1" customWidth="1"/>
    <col min="12035" max="12035" width="12.85546875" style="14" bestFit="1" customWidth="1"/>
    <col min="12036" max="12036" width="14" style="14" bestFit="1" customWidth="1"/>
    <col min="12037" max="12038" width="12.85546875" style="14" bestFit="1" customWidth="1"/>
    <col min="12039" max="12039" width="14" style="14" bestFit="1" customWidth="1"/>
    <col min="12040" max="12041" width="12.85546875" style="14" bestFit="1" customWidth="1"/>
    <col min="12042" max="12042" width="14" style="14" bestFit="1" customWidth="1"/>
    <col min="12043" max="12044" width="12.85546875" style="14" bestFit="1" customWidth="1"/>
    <col min="12045" max="12045" width="14" style="14" bestFit="1" customWidth="1"/>
    <col min="12046" max="12046" width="14.42578125" style="14" bestFit="1" customWidth="1"/>
    <col min="12047" max="12288" width="9.140625" style="14"/>
    <col min="12289" max="12289" width="14.42578125" style="14" customWidth="1"/>
    <col min="12290" max="12290" width="14" style="14" bestFit="1" customWidth="1"/>
    <col min="12291" max="12291" width="12.85546875" style="14" bestFit="1" customWidth="1"/>
    <col min="12292" max="12292" width="14" style="14" bestFit="1" customWidth="1"/>
    <col min="12293" max="12294" width="12.85546875" style="14" bestFit="1" customWidth="1"/>
    <col min="12295" max="12295" width="14" style="14" bestFit="1" customWidth="1"/>
    <col min="12296" max="12297" width="12.85546875" style="14" bestFit="1" customWidth="1"/>
    <col min="12298" max="12298" width="14" style="14" bestFit="1" customWidth="1"/>
    <col min="12299" max="12300" width="12.85546875" style="14" bestFit="1" customWidth="1"/>
    <col min="12301" max="12301" width="14" style="14" bestFit="1" customWidth="1"/>
    <col min="12302" max="12302" width="14.42578125" style="14" bestFit="1" customWidth="1"/>
    <col min="12303" max="12544" width="9.140625" style="14"/>
    <col min="12545" max="12545" width="14.42578125" style="14" customWidth="1"/>
    <col min="12546" max="12546" width="14" style="14" bestFit="1" customWidth="1"/>
    <col min="12547" max="12547" width="12.85546875" style="14" bestFit="1" customWidth="1"/>
    <col min="12548" max="12548" width="14" style="14" bestFit="1" customWidth="1"/>
    <col min="12549" max="12550" width="12.85546875" style="14" bestFit="1" customWidth="1"/>
    <col min="12551" max="12551" width="14" style="14" bestFit="1" customWidth="1"/>
    <col min="12552" max="12553" width="12.85546875" style="14" bestFit="1" customWidth="1"/>
    <col min="12554" max="12554" width="14" style="14" bestFit="1" customWidth="1"/>
    <col min="12555" max="12556" width="12.85546875" style="14" bestFit="1" customWidth="1"/>
    <col min="12557" max="12557" width="14" style="14" bestFit="1" customWidth="1"/>
    <col min="12558" max="12558" width="14.42578125" style="14" bestFit="1" customWidth="1"/>
    <col min="12559" max="12800" width="9.140625" style="14"/>
    <col min="12801" max="12801" width="14.42578125" style="14" customWidth="1"/>
    <col min="12802" max="12802" width="14" style="14" bestFit="1" customWidth="1"/>
    <col min="12803" max="12803" width="12.85546875" style="14" bestFit="1" customWidth="1"/>
    <col min="12804" max="12804" width="14" style="14" bestFit="1" customWidth="1"/>
    <col min="12805" max="12806" width="12.85546875" style="14" bestFit="1" customWidth="1"/>
    <col min="12807" max="12807" width="14" style="14" bestFit="1" customWidth="1"/>
    <col min="12808" max="12809" width="12.85546875" style="14" bestFit="1" customWidth="1"/>
    <col min="12810" max="12810" width="14" style="14" bestFit="1" customWidth="1"/>
    <col min="12811" max="12812" width="12.85546875" style="14" bestFit="1" customWidth="1"/>
    <col min="12813" max="12813" width="14" style="14" bestFit="1" customWidth="1"/>
    <col min="12814" max="12814" width="14.42578125" style="14" bestFit="1" customWidth="1"/>
    <col min="12815" max="13056" width="9.140625" style="14"/>
    <col min="13057" max="13057" width="14.42578125" style="14" customWidth="1"/>
    <col min="13058" max="13058" width="14" style="14" bestFit="1" customWidth="1"/>
    <col min="13059" max="13059" width="12.85546875" style="14" bestFit="1" customWidth="1"/>
    <col min="13060" max="13060" width="14" style="14" bestFit="1" customWidth="1"/>
    <col min="13061" max="13062" width="12.85546875" style="14" bestFit="1" customWidth="1"/>
    <col min="13063" max="13063" width="14" style="14" bestFit="1" customWidth="1"/>
    <col min="13064" max="13065" width="12.85546875" style="14" bestFit="1" customWidth="1"/>
    <col min="13066" max="13066" width="14" style="14" bestFit="1" customWidth="1"/>
    <col min="13067" max="13068" width="12.85546875" style="14" bestFit="1" customWidth="1"/>
    <col min="13069" max="13069" width="14" style="14" bestFit="1" customWidth="1"/>
    <col min="13070" max="13070" width="14.42578125" style="14" bestFit="1" customWidth="1"/>
    <col min="13071" max="13312" width="9.140625" style="14"/>
    <col min="13313" max="13313" width="14.42578125" style="14" customWidth="1"/>
    <col min="13314" max="13314" width="14" style="14" bestFit="1" customWidth="1"/>
    <col min="13315" max="13315" width="12.85546875" style="14" bestFit="1" customWidth="1"/>
    <col min="13316" max="13316" width="14" style="14" bestFit="1" customWidth="1"/>
    <col min="13317" max="13318" width="12.85546875" style="14" bestFit="1" customWidth="1"/>
    <col min="13319" max="13319" width="14" style="14" bestFit="1" customWidth="1"/>
    <col min="13320" max="13321" width="12.85546875" style="14" bestFit="1" customWidth="1"/>
    <col min="13322" max="13322" width="14" style="14" bestFit="1" customWidth="1"/>
    <col min="13323" max="13324" width="12.85546875" style="14" bestFit="1" customWidth="1"/>
    <col min="13325" max="13325" width="14" style="14" bestFit="1" customWidth="1"/>
    <col min="13326" max="13326" width="14.42578125" style="14" bestFit="1" customWidth="1"/>
    <col min="13327" max="13568" width="9.140625" style="14"/>
    <col min="13569" max="13569" width="14.42578125" style="14" customWidth="1"/>
    <col min="13570" max="13570" width="14" style="14" bestFit="1" customWidth="1"/>
    <col min="13571" max="13571" width="12.85546875" style="14" bestFit="1" customWidth="1"/>
    <col min="13572" max="13572" width="14" style="14" bestFit="1" customWidth="1"/>
    <col min="13573" max="13574" width="12.85546875" style="14" bestFit="1" customWidth="1"/>
    <col min="13575" max="13575" width="14" style="14" bestFit="1" customWidth="1"/>
    <col min="13576" max="13577" width="12.85546875" style="14" bestFit="1" customWidth="1"/>
    <col min="13578" max="13578" width="14" style="14" bestFit="1" customWidth="1"/>
    <col min="13579" max="13580" width="12.85546875" style="14" bestFit="1" customWidth="1"/>
    <col min="13581" max="13581" width="14" style="14" bestFit="1" customWidth="1"/>
    <col min="13582" max="13582" width="14.42578125" style="14" bestFit="1" customWidth="1"/>
    <col min="13583" max="13824" width="9.140625" style="14"/>
    <col min="13825" max="13825" width="14.42578125" style="14" customWidth="1"/>
    <col min="13826" max="13826" width="14" style="14" bestFit="1" customWidth="1"/>
    <col min="13827" max="13827" width="12.85546875" style="14" bestFit="1" customWidth="1"/>
    <col min="13828" max="13828" width="14" style="14" bestFit="1" customWidth="1"/>
    <col min="13829" max="13830" width="12.85546875" style="14" bestFit="1" customWidth="1"/>
    <col min="13831" max="13831" width="14" style="14" bestFit="1" customWidth="1"/>
    <col min="13832" max="13833" width="12.85546875" style="14" bestFit="1" customWidth="1"/>
    <col min="13834" max="13834" width="14" style="14" bestFit="1" customWidth="1"/>
    <col min="13835" max="13836" width="12.85546875" style="14" bestFit="1" customWidth="1"/>
    <col min="13837" max="13837" width="14" style="14" bestFit="1" customWidth="1"/>
    <col min="13838" max="13838" width="14.42578125" style="14" bestFit="1" customWidth="1"/>
    <col min="13839" max="14080" width="9.140625" style="14"/>
    <col min="14081" max="14081" width="14.42578125" style="14" customWidth="1"/>
    <col min="14082" max="14082" width="14" style="14" bestFit="1" customWidth="1"/>
    <col min="14083" max="14083" width="12.85546875" style="14" bestFit="1" customWidth="1"/>
    <col min="14084" max="14084" width="14" style="14" bestFit="1" customWidth="1"/>
    <col min="14085" max="14086" width="12.85546875" style="14" bestFit="1" customWidth="1"/>
    <col min="14087" max="14087" width="14" style="14" bestFit="1" customWidth="1"/>
    <col min="14088" max="14089" width="12.85546875" style="14" bestFit="1" customWidth="1"/>
    <col min="14090" max="14090" width="14" style="14" bestFit="1" customWidth="1"/>
    <col min="14091" max="14092" width="12.85546875" style="14" bestFit="1" customWidth="1"/>
    <col min="14093" max="14093" width="14" style="14" bestFit="1" customWidth="1"/>
    <col min="14094" max="14094" width="14.42578125" style="14" bestFit="1" customWidth="1"/>
    <col min="14095" max="14336" width="9.140625" style="14"/>
    <col min="14337" max="14337" width="14.42578125" style="14" customWidth="1"/>
    <col min="14338" max="14338" width="14" style="14" bestFit="1" customWidth="1"/>
    <col min="14339" max="14339" width="12.85546875" style="14" bestFit="1" customWidth="1"/>
    <col min="14340" max="14340" width="14" style="14" bestFit="1" customWidth="1"/>
    <col min="14341" max="14342" width="12.85546875" style="14" bestFit="1" customWidth="1"/>
    <col min="14343" max="14343" width="14" style="14" bestFit="1" customWidth="1"/>
    <col min="14344" max="14345" width="12.85546875" style="14" bestFit="1" customWidth="1"/>
    <col min="14346" max="14346" width="14" style="14" bestFit="1" customWidth="1"/>
    <col min="14347" max="14348" width="12.85546875" style="14" bestFit="1" customWidth="1"/>
    <col min="14349" max="14349" width="14" style="14" bestFit="1" customWidth="1"/>
    <col min="14350" max="14350" width="14.42578125" style="14" bestFit="1" customWidth="1"/>
    <col min="14351" max="14592" width="9.140625" style="14"/>
    <col min="14593" max="14593" width="14.42578125" style="14" customWidth="1"/>
    <col min="14594" max="14594" width="14" style="14" bestFit="1" customWidth="1"/>
    <col min="14595" max="14595" width="12.85546875" style="14" bestFit="1" customWidth="1"/>
    <col min="14596" max="14596" width="14" style="14" bestFit="1" customWidth="1"/>
    <col min="14597" max="14598" width="12.85546875" style="14" bestFit="1" customWidth="1"/>
    <col min="14599" max="14599" width="14" style="14" bestFit="1" customWidth="1"/>
    <col min="14600" max="14601" width="12.85546875" style="14" bestFit="1" customWidth="1"/>
    <col min="14602" max="14602" width="14" style="14" bestFit="1" customWidth="1"/>
    <col min="14603" max="14604" width="12.85546875" style="14" bestFit="1" customWidth="1"/>
    <col min="14605" max="14605" width="14" style="14" bestFit="1" customWidth="1"/>
    <col min="14606" max="14606" width="14.42578125" style="14" bestFit="1" customWidth="1"/>
    <col min="14607" max="14848" width="9.140625" style="14"/>
    <col min="14849" max="14849" width="14.42578125" style="14" customWidth="1"/>
    <col min="14850" max="14850" width="14" style="14" bestFit="1" customWidth="1"/>
    <col min="14851" max="14851" width="12.85546875" style="14" bestFit="1" customWidth="1"/>
    <col min="14852" max="14852" width="14" style="14" bestFit="1" customWidth="1"/>
    <col min="14853" max="14854" width="12.85546875" style="14" bestFit="1" customWidth="1"/>
    <col min="14855" max="14855" width="14" style="14" bestFit="1" customWidth="1"/>
    <col min="14856" max="14857" width="12.85546875" style="14" bestFit="1" customWidth="1"/>
    <col min="14858" max="14858" width="14" style="14" bestFit="1" customWidth="1"/>
    <col min="14859" max="14860" width="12.85546875" style="14" bestFit="1" customWidth="1"/>
    <col min="14861" max="14861" width="14" style="14" bestFit="1" customWidth="1"/>
    <col min="14862" max="14862" width="14.42578125" style="14" bestFit="1" customWidth="1"/>
    <col min="14863" max="15104" width="9.140625" style="14"/>
    <col min="15105" max="15105" width="14.42578125" style="14" customWidth="1"/>
    <col min="15106" max="15106" width="14" style="14" bestFit="1" customWidth="1"/>
    <col min="15107" max="15107" width="12.85546875" style="14" bestFit="1" customWidth="1"/>
    <col min="15108" max="15108" width="14" style="14" bestFit="1" customWidth="1"/>
    <col min="15109" max="15110" width="12.85546875" style="14" bestFit="1" customWidth="1"/>
    <col min="15111" max="15111" width="14" style="14" bestFit="1" customWidth="1"/>
    <col min="15112" max="15113" width="12.85546875" style="14" bestFit="1" customWidth="1"/>
    <col min="15114" max="15114" width="14" style="14" bestFit="1" customWidth="1"/>
    <col min="15115" max="15116" width="12.85546875" style="14" bestFit="1" customWidth="1"/>
    <col min="15117" max="15117" width="14" style="14" bestFit="1" customWidth="1"/>
    <col min="15118" max="15118" width="14.42578125" style="14" bestFit="1" customWidth="1"/>
    <col min="15119" max="15360" width="9.140625" style="14"/>
    <col min="15361" max="15361" width="14.42578125" style="14" customWidth="1"/>
    <col min="15362" max="15362" width="14" style="14" bestFit="1" customWidth="1"/>
    <col min="15363" max="15363" width="12.85546875" style="14" bestFit="1" customWidth="1"/>
    <col min="15364" max="15364" width="14" style="14" bestFit="1" customWidth="1"/>
    <col min="15365" max="15366" width="12.85546875" style="14" bestFit="1" customWidth="1"/>
    <col min="15367" max="15367" width="14" style="14" bestFit="1" customWidth="1"/>
    <col min="15368" max="15369" width="12.85546875" style="14" bestFit="1" customWidth="1"/>
    <col min="15370" max="15370" width="14" style="14" bestFit="1" customWidth="1"/>
    <col min="15371" max="15372" width="12.85546875" style="14" bestFit="1" customWidth="1"/>
    <col min="15373" max="15373" width="14" style="14" bestFit="1" customWidth="1"/>
    <col min="15374" max="15374" width="14.42578125" style="14" bestFit="1" customWidth="1"/>
    <col min="15375" max="15616" width="9.140625" style="14"/>
    <col min="15617" max="15617" width="14.42578125" style="14" customWidth="1"/>
    <col min="15618" max="15618" width="14" style="14" bestFit="1" customWidth="1"/>
    <col min="15619" max="15619" width="12.85546875" style="14" bestFit="1" customWidth="1"/>
    <col min="15620" max="15620" width="14" style="14" bestFit="1" customWidth="1"/>
    <col min="15621" max="15622" width="12.85546875" style="14" bestFit="1" customWidth="1"/>
    <col min="15623" max="15623" width="14" style="14" bestFit="1" customWidth="1"/>
    <col min="15624" max="15625" width="12.85546875" style="14" bestFit="1" customWidth="1"/>
    <col min="15626" max="15626" width="14" style="14" bestFit="1" customWidth="1"/>
    <col min="15627" max="15628" width="12.85546875" style="14" bestFit="1" customWidth="1"/>
    <col min="15629" max="15629" width="14" style="14" bestFit="1" customWidth="1"/>
    <col min="15630" max="15630" width="14.42578125" style="14" bestFit="1" customWidth="1"/>
    <col min="15631" max="15872" width="9.140625" style="14"/>
    <col min="15873" max="15873" width="14.42578125" style="14" customWidth="1"/>
    <col min="15874" max="15874" width="14" style="14" bestFit="1" customWidth="1"/>
    <col min="15875" max="15875" width="12.85546875" style="14" bestFit="1" customWidth="1"/>
    <col min="15876" max="15876" width="14" style="14" bestFit="1" customWidth="1"/>
    <col min="15877" max="15878" width="12.85546875" style="14" bestFit="1" customWidth="1"/>
    <col min="15879" max="15879" width="14" style="14" bestFit="1" customWidth="1"/>
    <col min="15880" max="15881" width="12.85546875" style="14" bestFit="1" customWidth="1"/>
    <col min="15882" max="15882" width="14" style="14" bestFit="1" customWidth="1"/>
    <col min="15883" max="15884" width="12.85546875" style="14" bestFit="1" customWidth="1"/>
    <col min="15885" max="15885" width="14" style="14" bestFit="1" customWidth="1"/>
    <col min="15886" max="15886" width="14.42578125" style="14" bestFit="1" customWidth="1"/>
    <col min="15887" max="16128" width="9.140625" style="14"/>
    <col min="16129" max="16129" width="14.42578125" style="14" customWidth="1"/>
    <col min="16130" max="16130" width="14" style="14" bestFit="1" customWidth="1"/>
    <col min="16131" max="16131" width="12.85546875" style="14" bestFit="1" customWidth="1"/>
    <col min="16132" max="16132" width="14" style="14" bestFit="1" customWidth="1"/>
    <col min="16133" max="16134" width="12.85546875" style="14" bestFit="1" customWidth="1"/>
    <col min="16135" max="16135" width="14" style="14" bestFit="1" customWidth="1"/>
    <col min="16136" max="16137" width="12.85546875" style="14" bestFit="1" customWidth="1"/>
    <col min="16138" max="16138" width="14" style="14" bestFit="1" customWidth="1"/>
    <col min="16139" max="16140" width="12.85546875" style="14" bestFit="1" customWidth="1"/>
    <col min="16141" max="16141" width="14" style="14" bestFit="1" customWidth="1"/>
    <col min="16142" max="16142" width="14.42578125" style="14" bestFit="1" customWidth="1"/>
    <col min="16143" max="16384" width="9.140625" style="14"/>
  </cols>
  <sheetData>
    <row r="2" spans="1:14" ht="20.25" x14ac:dyDescent="0.3">
      <c r="A2" s="13" t="s">
        <v>269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5" spans="1:14" x14ac:dyDescent="0.2">
      <c r="B5" s="16"/>
      <c r="F5" s="160"/>
    </row>
    <row r="6" spans="1:14" x14ac:dyDescent="0.2">
      <c r="A6" s="14" t="s">
        <v>10</v>
      </c>
      <c r="B6" s="88">
        <v>0</v>
      </c>
      <c r="C6" s="163">
        <v>0</v>
      </c>
      <c r="D6" s="16">
        <v>198746.35</v>
      </c>
      <c r="E6" s="163">
        <v>0</v>
      </c>
      <c r="F6" s="163">
        <v>0</v>
      </c>
      <c r="G6" s="163">
        <v>173539.85</v>
      </c>
      <c r="H6" s="163">
        <v>0</v>
      </c>
      <c r="I6" s="163">
        <v>0</v>
      </c>
      <c r="J6" s="163">
        <v>87337.75</v>
      </c>
      <c r="K6" s="163">
        <v>0</v>
      </c>
      <c r="L6" s="163">
        <v>0</v>
      </c>
      <c r="M6" s="163">
        <v>129149.35</v>
      </c>
      <c r="N6" s="16">
        <f>SUM(B6:M6)</f>
        <v>588773.30000000005</v>
      </c>
    </row>
    <row r="7" spans="1:14" x14ac:dyDescent="0.2">
      <c r="A7" s="14" t="s">
        <v>11</v>
      </c>
      <c r="B7" s="163">
        <v>0</v>
      </c>
      <c r="C7" s="163">
        <v>0</v>
      </c>
      <c r="D7" s="16">
        <v>106724.2</v>
      </c>
      <c r="E7" s="163">
        <v>0</v>
      </c>
      <c r="F7" s="163">
        <v>0</v>
      </c>
      <c r="G7" s="163">
        <v>51542.7</v>
      </c>
      <c r="H7" s="163">
        <v>0</v>
      </c>
      <c r="I7" s="163">
        <v>0</v>
      </c>
      <c r="J7" s="163">
        <v>74151</v>
      </c>
      <c r="K7" s="163">
        <v>0</v>
      </c>
      <c r="L7" s="163">
        <v>0</v>
      </c>
      <c r="M7" s="163">
        <v>52340.2</v>
      </c>
      <c r="N7" s="16">
        <f t="shared" ref="N7:N20" si="0">SUM(B7:M7)</f>
        <v>284758.09999999998</v>
      </c>
    </row>
    <row r="8" spans="1:14" x14ac:dyDescent="0.2">
      <c r="A8" s="14" t="s">
        <v>12</v>
      </c>
      <c r="B8" s="163">
        <v>0</v>
      </c>
      <c r="C8" s="163">
        <v>0</v>
      </c>
      <c r="D8" s="16">
        <v>10637128.52</v>
      </c>
      <c r="E8" s="163">
        <v>0</v>
      </c>
      <c r="F8" s="163">
        <v>0</v>
      </c>
      <c r="G8" s="163">
        <v>8210611.71</v>
      </c>
      <c r="H8" s="163">
        <v>0</v>
      </c>
      <c r="I8" s="163">
        <v>0</v>
      </c>
      <c r="J8" s="163">
        <v>7419191.1100000003</v>
      </c>
      <c r="K8" s="163">
        <v>0</v>
      </c>
      <c r="L8" s="163">
        <v>0</v>
      </c>
      <c r="M8" s="163">
        <v>8857061.1899999995</v>
      </c>
      <c r="N8" s="16">
        <f t="shared" si="0"/>
        <v>35123992.530000001</v>
      </c>
    </row>
    <row r="9" spans="1:14" x14ac:dyDescent="0.2">
      <c r="A9" s="14" t="s">
        <v>13</v>
      </c>
      <c r="B9" s="163">
        <v>0</v>
      </c>
      <c r="C9" s="163">
        <v>0</v>
      </c>
      <c r="D9" s="16">
        <v>302128.76</v>
      </c>
      <c r="E9" s="163">
        <v>0</v>
      </c>
      <c r="F9" s="163">
        <v>0</v>
      </c>
      <c r="G9" s="163">
        <v>261936.95</v>
      </c>
      <c r="H9" s="163">
        <v>0</v>
      </c>
      <c r="I9" s="163">
        <v>0</v>
      </c>
      <c r="J9" s="163">
        <v>175926.85</v>
      </c>
      <c r="K9" s="163">
        <v>0</v>
      </c>
      <c r="L9" s="163">
        <v>0</v>
      </c>
      <c r="M9" s="163">
        <v>325157.25</v>
      </c>
      <c r="N9" s="16">
        <f t="shared" si="0"/>
        <v>1065149.81</v>
      </c>
    </row>
    <row r="10" spans="1:14" x14ac:dyDescent="0.2">
      <c r="A10" s="14" t="s">
        <v>14</v>
      </c>
      <c r="B10" s="88">
        <v>46820.95</v>
      </c>
      <c r="C10" s="1">
        <v>69466.100000000006</v>
      </c>
      <c r="D10" s="16">
        <v>44811.8</v>
      </c>
      <c r="E10" s="16">
        <v>40362.300000000003</v>
      </c>
      <c r="F10" s="163">
        <v>36056.9</v>
      </c>
      <c r="G10" s="163">
        <v>35793.449999999997</v>
      </c>
      <c r="H10" s="163">
        <v>32535.25</v>
      </c>
      <c r="I10" s="163">
        <v>21062.799999999999</v>
      </c>
      <c r="J10" s="163">
        <v>29161.55</v>
      </c>
      <c r="K10" s="163">
        <v>28545</v>
      </c>
      <c r="L10" s="163">
        <v>34233.1</v>
      </c>
      <c r="M10" s="163">
        <v>42434.7</v>
      </c>
      <c r="N10" s="16">
        <f t="shared" si="0"/>
        <v>461283.89999999997</v>
      </c>
    </row>
    <row r="11" spans="1:14" x14ac:dyDescent="0.2">
      <c r="A11" s="14" t="s">
        <v>15</v>
      </c>
      <c r="B11" s="163">
        <v>0</v>
      </c>
      <c r="C11" s="163">
        <v>0</v>
      </c>
      <c r="D11" s="16">
        <v>1492.7</v>
      </c>
      <c r="E11" s="163">
        <v>0</v>
      </c>
      <c r="F11" s="163">
        <v>0</v>
      </c>
      <c r="G11" s="4">
        <v>785.95</v>
      </c>
      <c r="H11" s="163">
        <v>0</v>
      </c>
      <c r="I11" s="163">
        <v>0</v>
      </c>
      <c r="J11" s="163">
        <v>1608.2</v>
      </c>
      <c r="K11" s="163">
        <v>0</v>
      </c>
      <c r="L11" s="163">
        <v>0</v>
      </c>
      <c r="M11" s="163">
        <v>629.75</v>
      </c>
      <c r="N11" s="16">
        <f t="shared" si="0"/>
        <v>4516.6000000000004</v>
      </c>
    </row>
    <row r="12" spans="1:14" x14ac:dyDescent="0.2">
      <c r="A12" s="14" t="s">
        <v>16</v>
      </c>
      <c r="B12" s="88">
        <v>1310.6500000000001</v>
      </c>
      <c r="C12" s="1">
        <v>688.05</v>
      </c>
      <c r="D12" s="16">
        <v>1458.6</v>
      </c>
      <c r="E12" s="16">
        <v>1123.0999999999999</v>
      </c>
      <c r="F12" s="163">
        <v>598.4</v>
      </c>
      <c r="G12" s="4">
        <v>894.85</v>
      </c>
      <c r="H12" s="163">
        <v>83.05</v>
      </c>
      <c r="I12" s="163">
        <v>1771</v>
      </c>
      <c r="J12" s="163">
        <v>1014.75</v>
      </c>
      <c r="K12" s="163">
        <v>377.3</v>
      </c>
      <c r="L12" s="163">
        <v>2444.1999999999998</v>
      </c>
      <c r="M12" s="163">
        <v>1713.25</v>
      </c>
      <c r="N12" s="16">
        <f t="shared" si="0"/>
        <v>13477.2</v>
      </c>
    </row>
    <row r="13" spans="1:14" x14ac:dyDescent="0.2">
      <c r="A13" s="14" t="s">
        <v>17</v>
      </c>
      <c r="B13" s="163">
        <v>0</v>
      </c>
      <c r="C13" s="163">
        <v>0</v>
      </c>
      <c r="D13" s="16">
        <v>30675.15</v>
      </c>
      <c r="E13" s="163">
        <v>0</v>
      </c>
      <c r="F13" s="163">
        <v>0</v>
      </c>
      <c r="G13" s="4">
        <v>25458.95</v>
      </c>
      <c r="H13" s="163">
        <v>0</v>
      </c>
      <c r="I13" s="163">
        <v>0</v>
      </c>
      <c r="J13" s="163">
        <v>35849.550000000003</v>
      </c>
      <c r="K13" s="163">
        <v>0</v>
      </c>
      <c r="L13" s="163">
        <v>0</v>
      </c>
      <c r="M13" s="163">
        <v>56226.5</v>
      </c>
      <c r="N13" s="16">
        <f t="shared" si="0"/>
        <v>148210.15000000002</v>
      </c>
    </row>
    <row r="14" spans="1:14" x14ac:dyDescent="0.2">
      <c r="A14" s="14" t="s">
        <v>18</v>
      </c>
      <c r="B14" s="88">
        <v>2212.65</v>
      </c>
      <c r="C14" s="1">
        <v>1992.1</v>
      </c>
      <c r="D14" s="16">
        <v>1532.3</v>
      </c>
      <c r="E14" s="16">
        <v>1073.05</v>
      </c>
      <c r="F14" s="163">
        <v>3311.55</v>
      </c>
      <c r="G14" s="4">
        <v>523.6</v>
      </c>
      <c r="H14" s="163">
        <v>1602.7</v>
      </c>
      <c r="I14" s="163">
        <v>3252.15</v>
      </c>
      <c r="J14" s="163">
        <v>2562.4499999999998</v>
      </c>
      <c r="K14" s="163">
        <v>5368.55</v>
      </c>
      <c r="L14" s="163">
        <v>1940.95</v>
      </c>
      <c r="M14" s="163">
        <v>1647.8</v>
      </c>
      <c r="N14" s="16">
        <f t="shared" si="0"/>
        <v>27019.850000000002</v>
      </c>
    </row>
    <row r="15" spans="1:14" x14ac:dyDescent="0.2">
      <c r="A15" s="14" t="s">
        <v>19</v>
      </c>
      <c r="B15" s="88"/>
      <c r="C15" s="163">
        <v>0</v>
      </c>
      <c r="D15" s="16">
        <v>10178.299999999999</v>
      </c>
      <c r="E15" s="163">
        <v>0</v>
      </c>
      <c r="F15" s="163">
        <v>0</v>
      </c>
      <c r="G15" s="4">
        <v>5486.8</v>
      </c>
      <c r="H15" s="163">
        <v>0</v>
      </c>
      <c r="I15" s="163">
        <v>0</v>
      </c>
      <c r="J15" s="163">
        <v>4667.8500000000004</v>
      </c>
      <c r="K15" s="163">
        <v>0</v>
      </c>
      <c r="L15" s="163">
        <v>0</v>
      </c>
      <c r="M15" s="163">
        <v>2965.6</v>
      </c>
      <c r="N15" s="16">
        <f t="shared" si="0"/>
        <v>23298.549999999996</v>
      </c>
    </row>
    <row r="16" spans="1:14" x14ac:dyDescent="0.2">
      <c r="A16" s="14" t="s">
        <v>20</v>
      </c>
      <c r="B16" s="88">
        <v>62829.8</v>
      </c>
      <c r="C16" s="1">
        <v>62618.05</v>
      </c>
      <c r="D16" s="16">
        <v>71848.7</v>
      </c>
      <c r="E16" s="16">
        <v>59837.25</v>
      </c>
      <c r="F16" s="163">
        <v>58060.75</v>
      </c>
      <c r="G16" s="4">
        <v>61140.75</v>
      </c>
      <c r="H16" s="163">
        <v>31993.5</v>
      </c>
      <c r="I16" s="163">
        <v>45624.15</v>
      </c>
      <c r="J16" s="163">
        <v>65055.65</v>
      </c>
      <c r="K16" s="163">
        <v>64215.25</v>
      </c>
      <c r="L16" s="163">
        <v>53410.5</v>
      </c>
      <c r="M16" s="163">
        <v>82147.45</v>
      </c>
      <c r="N16" s="16">
        <f>SUM(B16:M16)</f>
        <v>718781.8</v>
      </c>
    </row>
    <row r="17" spans="1:14" x14ac:dyDescent="0.2">
      <c r="A17" s="14" t="s">
        <v>21</v>
      </c>
      <c r="B17" s="88">
        <v>5095.7</v>
      </c>
      <c r="C17" s="163">
        <v>0</v>
      </c>
      <c r="D17" s="16">
        <v>3162.5</v>
      </c>
      <c r="E17" s="163">
        <v>0</v>
      </c>
      <c r="F17" s="163">
        <v>0</v>
      </c>
      <c r="G17" s="4">
        <v>2268.75</v>
      </c>
      <c r="H17" s="163">
        <v>0</v>
      </c>
      <c r="I17" s="163">
        <v>0</v>
      </c>
      <c r="J17" s="163">
        <v>2500.85</v>
      </c>
      <c r="K17" s="163">
        <v>0</v>
      </c>
      <c r="L17" s="163">
        <v>0</v>
      </c>
      <c r="M17" s="163">
        <v>3526.6</v>
      </c>
      <c r="N17" s="16">
        <f t="shared" si="0"/>
        <v>16554.400000000001</v>
      </c>
    </row>
    <row r="18" spans="1:14" x14ac:dyDescent="0.2">
      <c r="A18" s="14" t="s">
        <v>22</v>
      </c>
      <c r="B18" s="163">
        <v>0</v>
      </c>
      <c r="C18" s="163">
        <v>0</v>
      </c>
      <c r="D18" s="16">
        <v>164061.70000000001</v>
      </c>
      <c r="E18" s="163">
        <v>0</v>
      </c>
      <c r="F18" s="163">
        <v>0</v>
      </c>
      <c r="G18" s="4">
        <v>113198.8</v>
      </c>
      <c r="H18" s="163">
        <v>0</v>
      </c>
      <c r="I18" s="163">
        <v>0</v>
      </c>
      <c r="J18" s="163">
        <v>116211.15</v>
      </c>
      <c r="K18" s="163">
        <v>0</v>
      </c>
      <c r="L18" s="163">
        <v>0</v>
      </c>
      <c r="M18" s="163">
        <v>161014.70000000001</v>
      </c>
      <c r="N18" s="16">
        <f t="shared" si="0"/>
        <v>554486.35000000009</v>
      </c>
    </row>
    <row r="19" spans="1:14" x14ac:dyDescent="0.2">
      <c r="A19" s="14" t="s">
        <v>23</v>
      </c>
      <c r="B19" s="163">
        <v>0</v>
      </c>
      <c r="C19" s="163">
        <v>0</v>
      </c>
      <c r="D19" s="16">
        <v>11575.85</v>
      </c>
      <c r="E19" s="163">
        <v>0</v>
      </c>
      <c r="F19" s="163">
        <v>0</v>
      </c>
      <c r="G19" s="4">
        <v>10241</v>
      </c>
      <c r="H19" s="163">
        <v>0</v>
      </c>
      <c r="I19" s="163">
        <v>0</v>
      </c>
      <c r="J19" s="163">
        <v>6609.9</v>
      </c>
      <c r="K19" s="163">
        <v>0</v>
      </c>
      <c r="L19" s="163">
        <v>0</v>
      </c>
      <c r="M19" s="163">
        <v>10440.1</v>
      </c>
      <c r="N19" s="16">
        <f t="shared" si="0"/>
        <v>38866.85</v>
      </c>
    </row>
    <row r="20" spans="1:14" x14ac:dyDescent="0.2">
      <c r="A20" s="14" t="s">
        <v>24</v>
      </c>
      <c r="B20" s="163">
        <v>0</v>
      </c>
      <c r="C20" s="163">
        <v>0</v>
      </c>
      <c r="D20" s="163">
        <v>0</v>
      </c>
      <c r="E20" s="16">
        <v>85546.45</v>
      </c>
      <c r="F20" s="163">
        <v>0</v>
      </c>
      <c r="G20" s="4">
        <v>138879.4</v>
      </c>
      <c r="H20" s="163">
        <v>0</v>
      </c>
      <c r="I20" s="163">
        <v>0</v>
      </c>
      <c r="J20" s="163">
        <v>126717.25</v>
      </c>
      <c r="K20" s="163">
        <v>0</v>
      </c>
      <c r="L20" s="163">
        <v>0</v>
      </c>
      <c r="M20" s="163">
        <v>30054.75</v>
      </c>
      <c r="N20" s="16">
        <f t="shared" si="0"/>
        <v>381197.85</v>
      </c>
    </row>
    <row r="21" spans="1:14" x14ac:dyDescent="0.2">
      <c r="A21" s="14" t="s">
        <v>25</v>
      </c>
      <c r="B21" s="88">
        <v>801451.75</v>
      </c>
      <c r="C21" s="1">
        <v>774313.65</v>
      </c>
      <c r="D21" s="16">
        <v>872711.95</v>
      </c>
      <c r="E21" s="16">
        <v>596138.1</v>
      </c>
      <c r="F21" s="163">
        <v>578153.15</v>
      </c>
      <c r="G21" s="4">
        <v>690624</v>
      </c>
      <c r="H21" s="163">
        <v>455435.75</v>
      </c>
      <c r="I21" s="163">
        <v>342391.5</v>
      </c>
      <c r="J21" s="163">
        <v>499126.65</v>
      </c>
      <c r="K21" s="163">
        <v>651725.25</v>
      </c>
      <c r="L21" s="163">
        <v>0</v>
      </c>
      <c r="M21" s="163">
        <v>1500886.75</v>
      </c>
      <c r="N21" s="16">
        <f>SUM(B21:M21)</f>
        <v>7762958.5</v>
      </c>
    </row>
    <row r="22" spans="1:14" x14ac:dyDescent="0.2">
      <c r="A22" s="14" t="s">
        <v>26</v>
      </c>
      <c r="B22" s="163">
        <v>0</v>
      </c>
      <c r="C22" s="163">
        <v>0</v>
      </c>
      <c r="D22" s="16">
        <v>16137</v>
      </c>
      <c r="E22" s="163">
        <v>0</v>
      </c>
      <c r="F22" s="163">
        <v>0</v>
      </c>
      <c r="G22" s="23">
        <v>10793.75</v>
      </c>
      <c r="H22" s="163">
        <v>0</v>
      </c>
      <c r="I22" s="163">
        <v>0</v>
      </c>
      <c r="J22" s="163">
        <v>8956.2000000000007</v>
      </c>
      <c r="K22" s="163">
        <v>0</v>
      </c>
      <c r="L22" s="163">
        <v>0</v>
      </c>
      <c r="M22" s="163">
        <v>10804.75</v>
      </c>
      <c r="N22" s="16">
        <f>SUM(B22:M22)</f>
        <v>46691.7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06" t="s">
        <v>263</v>
      </c>
      <c r="L23" s="16"/>
      <c r="M23" s="16"/>
      <c r="N23" s="16"/>
    </row>
    <row r="24" spans="1:14" ht="13.5" thickBot="1" x14ac:dyDescent="0.25">
      <c r="A24" s="14" t="s">
        <v>9</v>
      </c>
      <c r="B24" s="43">
        <f>SUM(B6:B23)</f>
        <v>919721.5</v>
      </c>
      <c r="C24" s="43">
        <f t="shared" ref="C24:M24" si="1">SUM(C6:C23)</f>
        <v>909077.95000000007</v>
      </c>
      <c r="D24" s="43">
        <f t="shared" si="1"/>
        <v>12474374.379999999</v>
      </c>
      <c r="E24" s="43">
        <f t="shared" si="1"/>
        <v>784080.25</v>
      </c>
      <c r="F24" s="43">
        <f t="shared" si="1"/>
        <v>676180.75</v>
      </c>
      <c r="G24" s="43">
        <f t="shared" si="1"/>
        <v>9793721.2599999979</v>
      </c>
      <c r="H24" s="43">
        <f t="shared" si="1"/>
        <v>521650.25</v>
      </c>
      <c r="I24" s="43">
        <f t="shared" si="1"/>
        <v>414101.6</v>
      </c>
      <c r="J24" s="43">
        <f t="shared" si="1"/>
        <v>8656648.709999999</v>
      </c>
      <c r="K24" s="43">
        <f t="shared" si="1"/>
        <v>750231.35</v>
      </c>
      <c r="L24" s="43">
        <f t="shared" si="1"/>
        <v>92028.75</v>
      </c>
      <c r="M24" s="43">
        <f t="shared" si="1"/>
        <v>11268200.689999998</v>
      </c>
      <c r="N24" s="43">
        <f>SUM(N6:N22)</f>
        <v>47260017.440000005</v>
      </c>
    </row>
    <row r="25" spans="1:14" ht="13.5" thickTop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39" spans="1:1" x14ac:dyDescent="0.2">
      <c r="A39" s="14" t="s">
        <v>275</v>
      </c>
    </row>
  </sheetData>
  <printOptions horizontalCentered="1"/>
  <pageMargins left="0" right="0" top="0.5" bottom="0.5" header="0.5" footer="0.5"/>
  <pageSetup paperSize="5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9"/>
  <sheetViews>
    <sheetView workbookViewId="0">
      <selection activeCell="P24" sqref="P24"/>
    </sheetView>
  </sheetViews>
  <sheetFormatPr defaultRowHeight="12.75" x14ac:dyDescent="0.2"/>
  <cols>
    <col min="1" max="1" width="14.140625" style="14" customWidth="1"/>
    <col min="2" max="12" width="14" style="14" bestFit="1" customWidth="1"/>
    <col min="13" max="13" width="13.85546875" style="14" bestFit="1" customWidth="1"/>
    <col min="14" max="14" width="15" style="14" bestFit="1" customWidth="1"/>
    <col min="15" max="256" width="9.140625" style="14"/>
    <col min="257" max="257" width="14.140625" style="14" customWidth="1"/>
    <col min="258" max="268" width="14" style="14" bestFit="1" customWidth="1"/>
    <col min="269" max="269" width="13.85546875" style="14" bestFit="1" customWidth="1"/>
    <col min="270" max="270" width="15" style="14" bestFit="1" customWidth="1"/>
    <col min="271" max="512" width="9.140625" style="14"/>
    <col min="513" max="513" width="14.140625" style="14" customWidth="1"/>
    <col min="514" max="524" width="14" style="14" bestFit="1" customWidth="1"/>
    <col min="525" max="525" width="13.85546875" style="14" bestFit="1" customWidth="1"/>
    <col min="526" max="526" width="15" style="14" bestFit="1" customWidth="1"/>
    <col min="527" max="768" width="9.140625" style="14"/>
    <col min="769" max="769" width="14.140625" style="14" customWidth="1"/>
    <col min="770" max="780" width="14" style="14" bestFit="1" customWidth="1"/>
    <col min="781" max="781" width="13.85546875" style="14" bestFit="1" customWidth="1"/>
    <col min="782" max="782" width="15" style="14" bestFit="1" customWidth="1"/>
    <col min="783" max="1024" width="9.140625" style="14"/>
    <col min="1025" max="1025" width="14.140625" style="14" customWidth="1"/>
    <col min="1026" max="1036" width="14" style="14" bestFit="1" customWidth="1"/>
    <col min="1037" max="1037" width="13.85546875" style="14" bestFit="1" customWidth="1"/>
    <col min="1038" max="1038" width="15" style="14" bestFit="1" customWidth="1"/>
    <col min="1039" max="1280" width="9.140625" style="14"/>
    <col min="1281" max="1281" width="14.140625" style="14" customWidth="1"/>
    <col min="1282" max="1292" width="14" style="14" bestFit="1" customWidth="1"/>
    <col min="1293" max="1293" width="13.85546875" style="14" bestFit="1" customWidth="1"/>
    <col min="1294" max="1294" width="15" style="14" bestFit="1" customWidth="1"/>
    <col min="1295" max="1536" width="9.140625" style="14"/>
    <col min="1537" max="1537" width="14.140625" style="14" customWidth="1"/>
    <col min="1538" max="1548" width="14" style="14" bestFit="1" customWidth="1"/>
    <col min="1549" max="1549" width="13.85546875" style="14" bestFit="1" customWidth="1"/>
    <col min="1550" max="1550" width="15" style="14" bestFit="1" customWidth="1"/>
    <col min="1551" max="1792" width="9.140625" style="14"/>
    <col min="1793" max="1793" width="14.140625" style="14" customWidth="1"/>
    <col min="1794" max="1804" width="14" style="14" bestFit="1" customWidth="1"/>
    <col min="1805" max="1805" width="13.85546875" style="14" bestFit="1" customWidth="1"/>
    <col min="1806" max="1806" width="15" style="14" bestFit="1" customWidth="1"/>
    <col min="1807" max="2048" width="9.140625" style="14"/>
    <col min="2049" max="2049" width="14.140625" style="14" customWidth="1"/>
    <col min="2050" max="2060" width="14" style="14" bestFit="1" customWidth="1"/>
    <col min="2061" max="2061" width="13.85546875" style="14" bestFit="1" customWidth="1"/>
    <col min="2062" max="2062" width="15" style="14" bestFit="1" customWidth="1"/>
    <col min="2063" max="2304" width="9.140625" style="14"/>
    <col min="2305" max="2305" width="14.140625" style="14" customWidth="1"/>
    <col min="2306" max="2316" width="14" style="14" bestFit="1" customWidth="1"/>
    <col min="2317" max="2317" width="13.85546875" style="14" bestFit="1" customWidth="1"/>
    <col min="2318" max="2318" width="15" style="14" bestFit="1" customWidth="1"/>
    <col min="2319" max="2560" width="9.140625" style="14"/>
    <col min="2561" max="2561" width="14.140625" style="14" customWidth="1"/>
    <col min="2562" max="2572" width="14" style="14" bestFit="1" customWidth="1"/>
    <col min="2573" max="2573" width="13.85546875" style="14" bestFit="1" customWidth="1"/>
    <col min="2574" max="2574" width="15" style="14" bestFit="1" customWidth="1"/>
    <col min="2575" max="2816" width="9.140625" style="14"/>
    <col min="2817" max="2817" width="14.140625" style="14" customWidth="1"/>
    <col min="2818" max="2828" width="14" style="14" bestFit="1" customWidth="1"/>
    <col min="2829" max="2829" width="13.85546875" style="14" bestFit="1" customWidth="1"/>
    <col min="2830" max="2830" width="15" style="14" bestFit="1" customWidth="1"/>
    <col min="2831" max="3072" width="9.140625" style="14"/>
    <col min="3073" max="3073" width="14.140625" style="14" customWidth="1"/>
    <col min="3074" max="3084" width="14" style="14" bestFit="1" customWidth="1"/>
    <col min="3085" max="3085" width="13.85546875" style="14" bestFit="1" customWidth="1"/>
    <col min="3086" max="3086" width="15" style="14" bestFit="1" customWidth="1"/>
    <col min="3087" max="3328" width="9.140625" style="14"/>
    <col min="3329" max="3329" width="14.140625" style="14" customWidth="1"/>
    <col min="3330" max="3340" width="14" style="14" bestFit="1" customWidth="1"/>
    <col min="3341" max="3341" width="13.85546875" style="14" bestFit="1" customWidth="1"/>
    <col min="3342" max="3342" width="15" style="14" bestFit="1" customWidth="1"/>
    <col min="3343" max="3584" width="9.140625" style="14"/>
    <col min="3585" max="3585" width="14.140625" style="14" customWidth="1"/>
    <col min="3586" max="3596" width="14" style="14" bestFit="1" customWidth="1"/>
    <col min="3597" max="3597" width="13.85546875" style="14" bestFit="1" customWidth="1"/>
    <col min="3598" max="3598" width="15" style="14" bestFit="1" customWidth="1"/>
    <col min="3599" max="3840" width="9.140625" style="14"/>
    <col min="3841" max="3841" width="14.140625" style="14" customWidth="1"/>
    <col min="3842" max="3852" width="14" style="14" bestFit="1" customWidth="1"/>
    <col min="3853" max="3853" width="13.85546875" style="14" bestFit="1" customWidth="1"/>
    <col min="3854" max="3854" width="15" style="14" bestFit="1" customWidth="1"/>
    <col min="3855" max="4096" width="9.140625" style="14"/>
    <col min="4097" max="4097" width="14.140625" style="14" customWidth="1"/>
    <col min="4098" max="4108" width="14" style="14" bestFit="1" customWidth="1"/>
    <col min="4109" max="4109" width="13.85546875" style="14" bestFit="1" customWidth="1"/>
    <col min="4110" max="4110" width="15" style="14" bestFit="1" customWidth="1"/>
    <col min="4111" max="4352" width="9.140625" style="14"/>
    <col min="4353" max="4353" width="14.140625" style="14" customWidth="1"/>
    <col min="4354" max="4364" width="14" style="14" bestFit="1" customWidth="1"/>
    <col min="4365" max="4365" width="13.85546875" style="14" bestFit="1" customWidth="1"/>
    <col min="4366" max="4366" width="15" style="14" bestFit="1" customWidth="1"/>
    <col min="4367" max="4608" width="9.140625" style="14"/>
    <col min="4609" max="4609" width="14.140625" style="14" customWidth="1"/>
    <col min="4610" max="4620" width="14" style="14" bestFit="1" customWidth="1"/>
    <col min="4621" max="4621" width="13.85546875" style="14" bestFit="1" customWidth="1"/>
    <col min="4622" max="4622" width="15" style="14" bestFit="1" customWidth="1"/>
    <col min="4623" max="4864" width="9.140625" style="14"/>
    <col min="4865" max="4865" width="14.140625" style="14" customWidth="1"/>
    <col min="4866" max="4876" width="14" style="14" bestFit="1" customWidth="1"/>
    <col min="4877" max="4877" width="13.85546875" style="14" bestFit="1" customWidth="1"/>
    <col min="4878" max="4878" width="15" style="14" bestFit="1" customWidth="1"/>
    <col min="4879" max="5120" width="9.140625" style="14"/>
    <col min="5121" max="5121" width="14.140625" style="14" customWidth="1"/>
    <col min="5122" max="5132" width="14" style="14" bestFit="1" customWidth="1"/>
    <col min="5133" max="5133" width="13.85546875" style="14" bestFit="1" customWidth="1"/>
    <col min="5134" max="5134" width="15" style="14" bestFit="1" customWidth="1"/>
    <col min="5135" max="5376" width="9.140625" style="14"/>
    <col min="5377" max="5377" width="14.140625" style="14" customWidth="1"/>
    <col min="5378" max="5388" width="14" style="14" bestFit="1" customWidth="1"/>
    <col min="5389" max="5389" width="13.85546875" style="14" bestFit="1" customWidth="1"/>
    <col min="5390" max="5390" width="15" style="14" bestFit="1" customWidth="1"/>
    <col min="5391" max="5632" width="9.140625" style="14"/>
    <col min="5633" max="5633" width="14.140625" style="14" customWidth="1"/>
    <col min="5634" max="5644" width="14" style="14" bestFit="1" customWidth="1"/>
    <col min="5645" max="5645" width="13.85546875" style="14" bestFit="1" customWidth="1"/>
    <col min="5646" max="5646" width="15" style="14" bestFit="1" customWidth="1"/>
    <col min="5647" max="5888" width="9.140625" style="14"/>
    <col min="5889" max="5889" width="14.140625" style="14" customWidth="1"/>
    <col min="5890" max="5900" width="14" style="14" bestFit="1" customWidth="1"/>
    <col min="5901" max="5901" width="13.85546875" style="14" bestFit="1" customWidth="1"/>
    <col min="5902" max="5902" width="15" style="14" bestFit="1" customWidth="1"/>
    <col min="5903" max="6144" width="9.140625" style="14"/>
    <col min="6145" max="6145" width="14.140625" style="14" customWidth="1"/>
    <col min="6146" max="6156" width="14" style="14" bestFit="1" customWidth="1"/>
    <col min="6157" max="6157" width="13.85546875" style="14" bestFit="1" customWidth="1"/>
    <col min="6158" max="6158" width="15" style="14" bestFit="1" customWidth="1"/>
    <col min="6159" max="6400" width="9.140625" style="14"/>
    <col min="6401" max="6401" width="14.140625" style="14" customWidth="1"/>
    <col min="6402" max="6412" width="14" style="14" bestFit="1" customWidth="1"/>
    <col min="6413" max="6413" width="13.85546875" style="14" bestFit="1" customWidth="1"/>
    <col min="6414" max="6414" width="15" style="14" bestFit="1" customWidth="1"/>
    <col min="6415" max="6656" width="9.140625" style="14"/>
    <col min="6657" max="6657" width="14.140625" style="14" customWidth="1"/>
    <col min="6658" max="6668" width="14" style="14" bestFit="1" customWidth="1"/>
    <col min="6669" max="6669" width="13.85546875" style="14" bestFit="1" customWidth="1"/>
    <col min="6670" max="6670" width="15" style="14" bestFit="1" customWidth="1"/>
    <col min="6671" max="6912" width="9.140625" style="14"/>
    <col min="6913" max="6913" width="14.140625" style="14" customWidth="1"/>
    <col min="6914" max="6924" width="14" style="14" bestFit="1" customWidth="1"/>
    <col min="6925" max="6925" width="13.85546875" style="14" bestFit="1" customWidth="1"/>
    <col min="6926" max="6926" width="15" style="14" bestFit="1" customWidth="1"/>
    <col min="6927" max="7168" width="9.140625" style="14"/>
    <col min="7169" max="7169" width="14.140625" style="14" customWidth="1"/>
    <col min="7170" max="7180" width="14" style="14" bestFit="1" customWidth="1"/>
    <col min="7181" max="7181" width="13.85546875" style="14" bestFit="1" customWidth="1"/>
    <col min="7182" max="7182" width="15" style="14" bestFit="1" customWidth="1"/>
    <col min="7183" max="7424" width="9.140625" style="14"/>
    <col min="7425" max="7425" width="14.140625" style="14" customWidth="1"/>
    <col min="7426" max="7436" width="14" style="14" bestFit="1" customWidth="1"/>
    <col min="7437" max="7437" width="13.85546875" style="14" bestFit="1" customWidth="1"/>
    <col min="7438" max="7438" width="15" style="14" bestFit="1" customWidth="1"/>
    <col min="7439" max="7680" width="9.140625" style="14"/>
    <col min="7681" max="7681" width="14.140625" style="14" customWidth="1"/>
    <col min="7682" max="7692" width="14" style="14" bestFit="1" customWidth="1"/>
    <col min="7693" max="7693" width="13.85546875" style="14" bestFit="1" customWidth="1"/>
    <col min="7694" max="7694" width="15" style="14" bestFit="1" customWidth="1"/>
    <col min="7695" max="7936" width="9.140625" style="14"/>
    <col min="7937" max="7937" width="14.140625" style="14" customWidth="1"/>
    <col min="7938" max="7948" width="14" style="14" bestFit="1" customWidth="1"/>
    <col min="7949" max="7949" width="13.85546875" style="14" bestFit="1" customWidth="1"/>
    <col min="7950" max="7950" width="15" style="14" bestFit="1" customWidth="1"/>
    <col min="7951" max="8192" width="9.140625" style="14"/>
    <col min="8193" max="8193" width="14.140625" style="14" customWidth="1"/>
    <col min="8194" max="8204" width="14" style="14" bestFit="1" customWidth="1"/>
    <col min="8205" max="8205" width="13.85546875" style="14" bestFit="1" customWidth="1"/>
    <col min="8206" max="8206" width="15" style="14" bestFit="1" customWidth="1"/>
    <col min="8207" max="8448" width="9.140625" style="14"/>
    <col min="8449" max="8449" width="14.140625" style="14" customWidth="1"/>
    <col min="8450" max="8460" width="14" style="14" bestFit="1" customWidth="1"/>
    <col min="8461" max="8461" width="13.85546875" style="14" bestFit="1" customWidth="1"/>
    <col min="8462" max="8462" width="15" style="14" bestFit="1" customWidth="1"/>
    <col min="8463" max="8704" width="9.140625" style="14"/>
    <col min="8705" max="8705" width="14.140625" style="14" customWidth="1"/>
    <col min="8706" max="8716" width="14" style="14" bestFit="1" customWidth="1"/>
    <col min="8717" max="8717" width="13.85546875" style="14" bestFit="1" customWidth="1"/>
    <col min="8718" max="8718" width="15" style="14" bestFit="1" customWidth="1"/>
    <col min="8719" max="8960" width="9.140625" style="14"/>
    <col min="8961" max="8961" width="14.140625" style="14" customWidth="1"/>
    <col min="8962" max="8972" width="14" style="14" bestFit="1" customWidth="1"/>
    <col min="8973" max="8973" width="13.85546875" style="14" bestFit="1" customWidth="1"/>
    <col min="8974" max="8974" width="15" style="14" bestFit="1" customWidth="1"/>
    <col min="8975" max="9216" width="9.140625" style="14"/>
    <col min="9217" max="9217" width="14.140625" style="14" customWidth="1"/>
    <col min="9218" max="9228" width="14" style="14" bestFit="1" customWidth="1"/>
    <col min="9229" max="9229" width="13.85546875" style="14" bestFit="1" customWidth="1"/>
    <col min="9230" max="9230" width="15" style="14" bestFit="1" customWidth="1"/>
    <col min="9231" max="9472" width="9.140625" style="14"/>
    <col min="9473" max="9473" width="14.140625" style="14" customWidth="1"/>
    <col min="9474" max="9484" width="14" style="14" bestFit="1" customWidth="1"/>
    <col min="9485" max="9485" width="13.85546875" style="14" bestFit="1" customWidth="1"/>
    <col min="9486" max="9486" width="15" style="14" bestFit="1" customWidth="1"/>
    <col min="9487" max="9728" width="9.140625" style="14"/>
    <col min="9729" max="9729" width="14.140625" style="14" customWidth="1"/>
    <col min="9730" max="9740" width="14" style="14" bestFit="1" customWidth="1"/>
    <col min="9741" max="9741" width="13.85546875" style="14" bestFit="1" customWidth="1"/>
    <col min="9742" max="9742" width="15" style="14" bestFit="1" customWidth="1"/>
    <col min="9743" max="9984" width="9.140625" style="14"/>
    <col min="9985" max="9985" width="14.140625" style="14" customWidth="1"/>
    <col min="9986" max="9996" width="14" style="14" bestFit="1" customWidth="1"/>
    <col min="9997" max="9997" width="13.85546875" style="14" bestFit="1" customWidth="1"/>
    <col min="9998" max="9998" width="15" style="14" bestFit="1" customWidth="1"/>
    <col min="9999" max="10240" width="9.140625" style="14"/>
    <col min="10241" max="10241" width="14.140625" style="14" customWidth="1"/>
    <col min="10242" max="10252" width="14" style="14" bestFit="1" customWidth="1"/>
    <col min="10253" max="10253" width="13.85546875" style="14" bestFit="1" customWidth="1"/>
    <col min="10254" max="10254" width="15" style="14" bestFit="1" customWidth="1"/>
    <col min="10255" max="10496" width="9.140625" style="14"/>
    <col min="10497" max="10497" width="14.140625" style="14" customWidth="1"/>
    <col min="10498" max="10508" width="14" style="14" bestFit="1" customWidth="1"/>
    <col min="10509" max="10509" width="13.85546875" style="14" bestFit="1" customWidth="1"/>
    <col min="10510" max="10510" width="15" style="14" bestFit="1" customWidth="1"/>
    <col min="10511" max="10752" width="9.140625" style="14"/>
    <col min="10753" max="10753" width="14.140625" style="14" customWidth="1"/>
    <col min="10754" max="10764" width="14" style="14" bestFit="1" customWidth="1"/>
    <col min="10765" max="10765" width="13.85546875" style="14" bestFit="1" customWidth="1"/>
    <col min="10766" max="10766" width="15" style="14" bestFit="1" customWidth="1"/>
    <col min="10767" max="11008" width="9.140625" style="14"/>
    <col min="11009" max="11009" width="14.140625" style="14" customWidth="1"/>
    <col min="11010" max="11020" width="14" style="14" bestFit="1" customWidth="1"/>
    <col min="11021" max="11021" width="13.85546875" style="14" bestFit="1" customWidth="1"/>
    <col min="11022" max="11022" width="15" style="14" bestFit="1" customWidth="1"/>
    <col min="11023" max="11264" width="9.140625" style="14"/>
    <col min="11265" max="11265" width="14.140625" style="14" customWidth="1"/>
    <col min="11266" max="11276" width="14" style="14" bestFit="1" customWidth="1"/>
    <col min="11277" max="11277" width="13.85546875" style="14" bestFit="1" customWidth="1"/>
    <col min="11278" max="11278" width="15" style="14" bestFit="1" customWidth="1"/>
    <col min="11279" max="11520" width="9.140625" style="14"/>
    <col min="11521" max="11521" width="14.140625" style="14" customWidth="1"/>
    <col min="11522" max="11532" width="14" style="14" bestFit="1" customWidth="1"/>
    <col min="11533" max="11533" width="13.85546875" style="14" bestFit="1" customWidth="1"/>
    <col min="11534" max="11534" width="15" style="14" bestFit="1" customWidth="1"/>
    <col min="11535" max="11776" width="9.140625" style="14"/>
    <col min="11777" max="11777" width="14.140625" style="14" customWidth="1"/>
    <col min="11778" max="11788" width="14" style="14" bestFit="1" customWidth="1"/>
    <col min="11789" max="11789" width="13.85546875" style="14" bestFit="1" customWidth="1"/>
    <col min="11790" max="11790" width="15" style="14" bestFit="1" customWidth="1"/>
    <col min="11791" max="12032" width="9.140625" style="14"/>
    <col min="12033" max="12033" width="14.140625" style="14" customWidth="1"/>
    <col min="12034" max="12044" width="14" style="14" bestFit="1" customWidth="1"/>
    <col min="12045" max="12045" width="13.85546875" style="14" bestFit="1" customWidth="1"/>
    <col min="12046" max="12046" width="15" style="14" bestFit="1" customWidth="1"/>
    <col min="12047" max="12288" width="9.140625" style="14"/>
    <col min="12289" max="12289" width="14.140625" style="14" customWidth="1"/>
    <col min="12290" max="12300" width="14" style="14" bestFit="1" customWidth="1"/>
    <col min="12301" max="12301" width="13.85546875" style="14" bestFit="1" customWidth="1"/>
    <col min="12302" max="12302" width="15" style="14" bestFit="1" customWidth="1"/>
    <col min="12303" max="12544" width="9.140625" style="14"/>
    <col min="12545" max="12545" width="14.140625" style="14" customWidth="1"/>
    <col min="12546" max="12556" width="14" style="14" bestFit="1" customWidth="1"/>
    <col min="12557" max="12557" width="13.85546875" style="14" bestFit="1" customWidth="1"/>
    <col min="12558" max="12558" width="15" style="14" bestFit="1" customWidth="1"/>
    <col min="12559" max="12800" width="9.140625" style="14"/>
    <col min="12801" max="12801" width="14.140625" style="14" customWidth="1"/>
    <col min="12802" max="12812" width="14" style="14" bestFit="1" customWidth="1"/>
    <col min="12813" max="12813" width="13.85546875" style="14" bestFit="1" customWidth="1"/>
    <col min="12814" max="12814" width="15" style="14" bestFit="1" customWidth="1"/>
    <col min="12815" max="13056" width="9.140625" style="14"/>
    <col min="13057" max="13057" width="14.140625" style="14" customWidth="1"/>
    <col min="13058" max="13068" width="14" style="14" bestFit="1" customWidth="1"/>
    <col min="13069" max="13069" width="13.85546875" style="14" bestFit="1" customWidth="1"/>
    <col min="13070" max="13070" width="15" style="14" bestFit="1" customWidth="1"/>
    <col min="13071" max="13312" width="9.140625" style="14"/>
    <col min="13313" max="13313" width="14.140625" style="14" customWidth="1"/>
    <col min="13314" max="13324" width="14" style="14" bestFit="1" customWidth="1"/>
    <col min="13325" max="13325" width="13.85546875" style="14" bestFit="1" customWidth="1"/>
    <col min="13326" max="13326" width="15" style="14" bestFit="1" customWidth="1"/>
    <col min="13327" max="13568" width="9.140625" style="14"/>
    <col min="13569" max="13569" width="14.140625" style="14" customWidth="1"/>
    <col min="13570" max="13580" width="14" style="14" bestFit="1" customWidth="1"/>
    <col min="13581" max="13581" width="13.85546875" style="14" bestFit="1" customWidth="1"/>
    <col min="13582" max="13582" width="15" style="14" bestFit="1" customWidth="1"/>
    <col min="13583" max="13824" width="9.140625" style="14"/>
    <col min="13825" max="13825" width="14.140625" style="14" customWidth="1"/>
    <col min="13826" max="13836" width="14" style="14" bestFit="1" customWidth="1"/>
    <col min="13837" max="13837" width="13.85546875" style="14" bestFit="1" customWidth="1"/>
    <col min="13838" max="13838" width="15" style="14" bestFit="1" customWidth="1"/>
    <col min="13839" max="14080" width="9.140625" style="14"/>
    <col min="14081" max="14081" width="14.140625" style="14" customWidth="1"/>
    <col min="14082" max="14092" width="14" style="14" bestFit="1" customWidth="1"/>
    <col min="14093" max="14093" width="13.85546875" style="14" bestFit="1" customWidth="1"/>
    <col min="14094" max="14094" width="15" style="14" bestFit="1" customWidth="1"/>
    <col min="14095" max="14336" width="9.140625" style="14"/>
    <col min="14337" max="14337" width="14.140625" style="14" customWidth="1"/>
    <col min="14338" max="14348" width="14" style="14" bestFit="1" customWidth="1"/>
    <col min="14349" max="14349" width="13.85546875" style="14" bestFit="1" customWidth="1"/>
    <col min="14350" max="14350" width="15" style="14" bestFit="1" customWidth="1"/>
    <col min="14351" max="14592" width="9.140625" style="14"/>
    <col min="14593" max="14593" width="14.140625" style="14" customWidth="1"/>
    <col min="14594" max="14604" width="14" style="14" bestFit="1" customWidth="1"/>
    <col min="14605" max="14605" width="13.85546875" style="14" bestFit="1" customWidth="1"/>
    <col min="14606" max="14606" width="15" style="14" bestFit="1" customWidth="1"/>
    <col min="14607" max="14848" width="9.140625" style="14"/>
    <col min="14849" max="14849" width="14.140625" style="14" customWidth="1"/>
    <col min="14850" max="14860" width="14" style="14" bestFit="1" customWidth="1"/>
    <col min="14861" max="14861" width="13.85546875" style="14" bestFit="1" customWidth="1"/>
    <col min="14862" max="14862" width="15" style="14" bestFit="1" customWidth="1"/>
    <col min="14863" max="15104" width="9.140625" style="14"/>
    <col min="15105" max="15105" width="14.140625" style="14" customWidth="1"/>
    <col min="15106" max="15116" width="14" style="14" bestFit="1" customWidth="1"/>
    <col min="15117" max="15117" width="13.85546875" style="14" bestFit="1" customWidth="1"/>
    <col min="15118" max="15118" width="15" style="14" bestFit="1" customWidth="1"/>
    <col min="15119" max="15360" width="9.140625" style="14"/>
    <col min="15361" max="15361" width="14.140625" style="14" customWidth="1"/>
    <col min="15362" max="15372" width="14" style="14" bestFit="1" customWidth="1"/>
    <col min="15373" max="15373" width="13.85546875" style="14" bestFit="1" customWidth="1"/>
    <col min="15374" max="15374" width="15" style="14" bestFit="1" customWidth="1"/>
    <col min="15375" max="15616" width="9.140625" style="14"/>
    <col min="15617" max="15617" width="14.140625" style="14" customWidth="1"/>
    <col min="15618" max="15628" width="14" style="14" bestFit="1" customWidth="1"/>
    <col min="15629" max="15629" width="13.85546875" style="14" bestFit="1" customWidth="1"/>
    <col min="15630" max="15630" width="15" style="14" bestFit="1" customWidth="1"/>
    <col min="15631" max="15872" width="9.140625" style="14"/>
    <col min="15873" max="15873" width="14.140625" style="14" customWidth="1"/>
    <col min="15874" max="15884" width="14" style="14" bestFit="1" customWidth="1"/>
    <col min="15885" max="15885" width="13.85546875" style="14" bestFit="1" customWidth="1"/>
    <col min="15886" max="15886" width="15" style="14" bestFit="1" customWidth="1"/>
    <col min="15887" max="16128" width="9.140625" style="14"/>
    <col min="16129" max="16129" width="14.140625" style="14" customWidth="1"/>
    <col min="16130" max="16140" width="14" style="14" bestFit="1" customWidth="1"/>
    <col min="16141" max="16141" width="13.85546875" style="14" bestFit="1" customWidth="1"/>
    <col min="16142" max="16142" width="15" style="14" bestFit="1" customWidth="1"/>
    <col min="16143" max="16384" width="9.140625" style="14"/>
  </cols>
  <sheetData>
    <row r="2" spans="1:14" ht="20.25" x14ac:dyDescent="0.3">
      <c r="A2" s="13" t="s">
        <v>270</v>
      </c>
    </row>
    <row r="4" spans="1:14" s="15" customFormat="1" x14ac:dyDescent="0.2">
      <c r="A4" s="15" t="s">
        <v>2</v>
      </c>
      <c r="B4" s="15" t="s">
        <v>27</v>
      </c>
      <c r="C4" s="15" t="s">
        <v>28</v>
      </c>
      <c r="D4" s="15" t="s">
        <v>29</v>
      </c>
      <c r="E4" s="15" t="s">
        <v>30</v>
      </c>
      <c r="F4" s="15" t="s">
        <v>31</v>
      </c>
      <c r="G4" s="15" t="s">
        <v>32</v>
      </c>
      <c r="H4" s="15" t="s">
        <v>33</v>
      </c>
      <c r="I4" s="15" t="s">
        <v>34</v>
      </c>
      <c r="J4" s="15" t="s">
        <v>35</v>
      </c>
      <c r="K4" s="15" t="s">
        <v>36</v>
      </c>
      <c r="L4" s="15" t="s">
        <v>37</v>
      </c>
      <c r="M4" s="15" t="s">
        <v>38</v>
      </c>
      <c r="N4" s="15" t="s">
        <v>39</v>
      </c>
    </row>
    <row r="6" spans="1:14" x14ac:dyDescent="0.2">
      <c r="A6" s="14" t="s">
        <v>10</v>
      </c>
      <c r="B6" s="89">
        <v>284429.18</v>
      </c>
      <c r="C6" s="103">
        <v>295333.64</v>
      </c>
      <c r="D6" s="16">
        <v>292625</v>
      </c>
      <c r="E6" s="16">
        <v>268372.83</v>
      </c>
      <c r="F6" s="16">
        <v>265646.57</v>
      </c>
      <c r="G6" s="16">
        <v>274706.34999999998</v>
      </c>
      <c r="H6" s="125">
        <v>267933.78000000003</v>
      </c>
      <c r="I6" s="16">
        <v>247984.11</v>
      </c>
      <c r="J6" s="16">
        <v>311091.03000000003</v>
      </c>
      <c r="K6" s="144">
        <v>270785.68</v>
      </c>
      <c r="L6" s="158">
        <v>280844.14</v>
      </c>
      <c r="M6" s="79">
        <v>320641.38</v>
      </c>
      <c r="N6" s="16">
        <f>SUM(B6:M6)</f>
        <v>3380393.6900000004</v>
      </c>
    </row>
    <row r="7" spans="1:14" x14ac:dyDescent="0.2">
      <c r="A7" s="14" t="s">
        <v>11</v>
      </c>
      <c r="B7" s="89">
        <v>146209.01</v>
      </c>
      <c r="C7" s="103">
        <v>155160.1</v>
      </c>
      <c r="D7" s="16">
        <v>130429.23</v>
      </c>
      <c r="E7" s="16">
        <v>117897.93</v>
      </c>
      <c r="F7" s="16">
        <v>132951.44</v>
      </c>
      <c r="G7" s="16">
        <v>139467.44</v>
      </c>
      <c r="H7" s="125">
        <v>125112.78</v>
      </c>
      <c r="I7" s="16">
        <v>126109.68</v>
      </c>
      <c r="J7" s="16">
        <v>163849.38</v>
      </c>
      <c r="K7" s="144">
        <v>146898.92000000001</v>
      </c>
      <c r="L7" s="158">
        <v>134039.07999999999</v>
      </c>
      <c r="M7" s="79">
        <v>169958.07</v>
      </c>
      <c r="N7" s="16">
        <f t="shared" ref="N7:N22" si="0">SUM(B7:M7)</f>
        <v>1688083.0599999998</v>
      </c>
    </row>
    <row r="8" spans="1:14" x14ac:dyDescent="0.2">
      <c r="A8" s="14" t="s">
        <v>12</v>
      </c>
      <c r="B8" s="89">
        <v>11773846.130000001</v>
      </c>
      <c r="C8" s="103">
        <v>12430725.75</v>
      </c>
      <c r="D8" s="16">
        <v>12210332.869999999</v>
      </c>
      <c r="E8" s="16">
        <v>11566093.66</v>
      </c>
      <c r="F8" s="16">
        <v>11681587.99</v>
      </c>
      <c r="G8" s="16">
        <v>12693540.779999999</v>
      </c>
      <c r="H8" s="125">
        <v>12699608.76</v>
      </c>
      <c r="I8" s="16">
        <v>10919097.609999999</v>
      </c>
      <c r="J8" s="16">
        <v>13519665.880000001</v>
      </c>
      <c r="K8" s="144">
        <v>11910636.85</v>
      </c>
      <c r="L8" s="158">
        <v>12259414.970000001</v>
      </c>
      <c r="M8" s="79">
        <v>13049920.48</v>
      </c>
      <c r="N8" s="16">
        <f t="shared" si="0"/>
        <v>146714471.72999999</v>
      </c>
    </row>
    <row r="9" spans="1:14" x14ac:dyDescent="0.2">
      <c r="A9" s="14" t="s">
        <v>13</v>
      </c>
      <c r="B9" s="89">
        <v>295674.80000000005</v>
      </c>
      <c r="C9" s="103">
        <v>319583.96000000002</v>
      </c>
      <c r="D9" s="16">
        <v>301881.69</v>
      </c>
      <c r="E9" s="16">
        <v>313377.7</v>
      </c>
      <c r="F9" s="16">
        <v>313184.64000000001</v>
      </c>
      <c r="G9" s="16">
        <v>280393.61</v>
      </c>
      <c r="H9" s="125">
        <v>296640.53999999998</v>
      </c>
      <c r="I9" s="16">
        <v>244825.21</v>
      </c>
      <c r="J9" s="16">
        <v>315112.45</v>
      </c>
      <c r="K9" s="144">
        <v>274405.59000000003</v>
      </c>
      <c r="L9" s="158">
        <v>298893.88</v>
      </c>
      <c r="M9" s="79">
        <v>325121.95999999996</v>
      </c>
      <c r="N9" s="16">
        <f t="shared" si="0"/>
        <v>3579096.03</v>
      </c>
    </row>
    <row r="10" spans="1:14" x14ac:dyDescent="0.2">
      <c r="A10" s="14" t="s">
        <v>14</v>
      </c>
      <c r="B10" s="89">
        <v>458634.03</v>
      </c>
      <c r="C10" s="103">
        <v>460697.08</v>
      </c>
      <c r="D10" s="16">
        <v>442319.86</v>
      </c>
      <c r="E10" s="16">
        <v>374246.85</v>
      </c>
      <c r="F10" s="16">
        <v>407904.13</v>
      </c>
      <c r="G10" s="16">
        <v>405080.68</v>
      </c>
      <c r="H10" s="125">
        <v>386914.52</v>
      </c>
      <c r="I10" s="16">
        <v>357318.07</v>
      </c>
      <c r="J10" s="16">
        <v>519924.12</v>
      </c>
      <c r="K10" s="144">
        <v>462331.82</v>
      </c>
      <c r="L10" s="158">
        <v>430737.83</v>
      </c>
      <c r="M10" s="79">
        <v>559423.08000000007</v>
      </c>
      <c r="N10" s="16">
        <f t="shared" si="0"/>
        <v>5265532.07</v>
      </c>
    </row>
    <row r="11" spans="1:14" x14ac:dyDescent="0.2">
      <c r="A11" s="14" t="s">
        <v>15</v>
      </c>
      <c r="B11" s="89">
        <v>20400.5</v>
      </c>
      <c r="C11" s="103">
        <v>20373.88</v>
      </c>
      <c r="D11" s="16">
        <v>13565.07</v>
      </c>
      <c r="E11" s="16">
        <v>10073.040000000001</v>
      </c>
      <c r="F11" s="16">
        <v>20160.28</v>
      </c>
      <c r="G11" s="16">
        <v>18982.38</v>
      </c>
      <c r="H11" s="125">
        <v>19011.32</v>
      </c>
      <c r="I11" s="16">
        <v>20946.79</v>
      </c>
      <c r="J11" s="16">
        <v>24528.91</v>
      </c>
      <c r="K11" s="144">
        <v>25493.26</v>
      </c>
      <c r="L11" s="158">
        <v>11014.34</v>
      </c>
      <c r="M11" s="79">
        <v>28363.7</v>
      </c>
      <c r="N11" s="16">
        <f t="shared" si="0"/>
        <v>232913.47000000003</v>
      </c>
    </row>
    <row r="12" spans="1:14" x14ac:dyDescent="0.2">
      <c r="A12" s="14" t="s">
        <v>16</v>
      </c>
      <c r="B12" s="89">
        <v>37705.350000000006</v>
      </c>
      <c r="C12" s="103">
        <v>35218.6</v>
      </c>
      <c r="D12" s="16">
        <v>24790.91</v>
      </c>
      <c r="E12" s="16">
        <v>24223.45</v>
      </c>
      <c r="F12" s="16">
        <v>33646.910000000003</v>
      </c>
      <c r="G12" s="16">
        <v>31948.880000000001</v>
      </c>
      <c r="H12" s="125">
        <v>30352.23</v>
      </c>
      <c r="I12" s="16">
        <v>28198.01</v>
      </c>
      <c r="J12" s="16">
        <v>37991.699999999997</v>
      </c>
      <c r="K12" s="144">
        <v>39772.82</v>
      </c>
      <c r="L12" s="158">
        <v>24955.02</v>
      </c>
      <c r="M12" s="79">
        <v>41330.76</v>
      </c>
      <c r="N12" s="16">
        <f t="shared" si="0"/>
        <v>390134.64000000007</v>
      </c>
    </row>
    <row r="13" spans="1:14" x14ac:dyDescent="0.2">
      <c r="A13" s="14" t="s">
        <v>17</v>
      </c>
      <c r="B13" s="89">
        <v>174695.35</v>
      </c>
      <c r="C13" s="103">
        <v>168574.59</v>
      </c>
      <c r="D13" s="16">
        <v>159171.76</v>
      </c>
      <c r="E13" s="16">
        <v>132146.57</v>
      </c>
      <c r="F13" s="16">
        <v>163117.23000000001</v>
      </c>
      <c r="G13" s="16">
        <v>153620.03</v>
      </c>
      <c r="H13" s="125">
        <v>147971.75</v>
      </c>
      <c r="I13" s="16">
        <v>145069.48000000001</v>
      </c>
      <c r="J13" s="16">
        <v>208852.04</v>
      </c>
      <c r="K13" s="144">
        <v>183611.67</v>
      </c>
      <c r="L13" s="158">
        <v>139294.01999999999</v>
      </c>
      <c r="M13" s="79">
        <v>207313.24</v>
      </c>
      <c r="N13" s="16">
        <f t="shared" si="0"/>
        <v>1983437.73</v>
      </c>
    </row>
    <row r="14" spans="1:14" x14ac:dyDescent="0.2">
      <c r="A14" s="14" t="s">
        <v>18</v>
      </c>
      <c r="B14" s="89">
        <v>87180.91</v>
      </c>
      <c r="C14" s="103">
        <v>78324.36</v>
      </c>
      <c r="D14" s="16">
        <v>65059</v>
      </c>
      <c r="E14" s="16">
        <v>44706.49</v>
      </c>
      <c r="F14" s="16">
        <v>68174.86</v>
      </c>
      <c r="G14" s="16">
        <v>88025.38</v>
      </c>
      <c r="H14" s="125">
        <v>64150.51</v>
      </c>
      <c r="I14" s="16">
        <v>60069.2</v>
      </c>
      <c r="J14" s="16">
        <v>79286.740000000005</v>
      </c>
      <c r="K14" s="144">
        <v>80088.990000000005</v>
      </c>
      <c r="L14" s="158">
        <v>64485.16</v>
      </c>
      <c r="M14" s="79">
        <v>88500.63</v>
      </c>
      <c r="N14" s="16">
        <f t="shared" si="0"/>
        <v>868052.23</v>
      </c>
    </row>
    <row r="15" spans="1:14" x14ac:dyDescent="0.2">
      <c r="A15" s="14" t="s">
        <v>19</v>
      </c>
      <c r="B15" s="89">
        <v>43998.990000000005</v>
      </c>
      <c r="C15" s="103">
        <v>55414.09</v>
      </c>
      <c r="D15" s="16">
        <v>39569.949999999997</v>
      </c>
      <c r="E15" s="16">
        <v>33696.39</v>
      </c>
      <c r="F15" s="16">
        <v>45430.36</v>
      </c>
      <c r="G15" s="16">
        <v>47555.67</v>
      </c>
      <c r="H15" s="125">
        <v>46152.800000000003</v>
      </c>
      <c r="I15" s="16">
        <v>37537.230000000003</v>
      </c>
      <c r="J15" s="16">
        <v>51067.65</v>
      </c>
      <c r="K15" s="144">
        <v>49171.61</v>
      </c>
      <c r="L15" s="158">
        <v>38137.599999999999</v>
      </c>
      <c r="M15" s="79">
        <v>63819.99</v>
      </c>
      <c r="N15" s="16">
        <f t="shared" si="0"/>
        <v>551552.32999999996</v>
      </c>
    </row>
    <row r="16" spans="1:14" x14ac:dyDescent="0.2">
      <c r="A16" s="14" t="s">
        <v>20</v>
      </c>
      <c r="B16" s="89">
        <v>386940.97000000003</v>
      </c>
      <c r="C16" s="103">
        <v>385934.8</v>
      </c>
      <c r="D16" s="16">
        <v>368281.57</v>
      </c>
      <c r="E16" s="16">
        <v>332134.21999999997</v>
      </c>
      <c r="F16" s="16">
        <v>356047.14</v>
      </c>
      <c r="G16" s="16">
        <v>341920.54</v>
      </c>
      <c r="H16" s="125">
        <v>327178.64</v>
      </c>
      <c r="I16" s="16">
        <v>313062.03000000003</v>
      </c>
      <c r="J16" s="16">
        <v>413745.6</v>
      </c>
      <c r="K16" s="144">
        <v>363489.55</v>
      </c>
      <c r="L16" s="158">
        <v>360529.7</v>
      </c>
      <c r="M16" s="79">
        <v>405542.26999999996</v>
      </c>
      <c r="N16" s="16">
        <f>SUM(B16:M16)</f>
        <v>4354807.03</v>
      </c>
    </row>
    <row r="17" spans="1:14" x14ac:dyDescent="0.2">
      <c r="A17" s="14" t="s">
        <v>21</v>
      </c>
      <c r="B17" s="89">
        <v>50254.7</v>
      </c>
      <c r="C17" s="103">
        <v>44064.800000000003</v>
      </c>
      <c r="D17" s="16">
        <v>35671.89</v>
      </c>
      <c r="E17" s="16">
        <v>34719.32</v>
      </c>
      <c r="F17" s="16">
        <v>43284.67</v>
      </c>
      <c r="G17" s="16">
        <v>36977.18</v>
      </c>
      <c r="H17" s="125">
        <v>35875.17</v>
      </c>
      <c r="I17" s="16">
        <v>37661.97</v>
      </c>
      <c r="J17" s="16">
        <v>51411.41</v>
      </c>
      <c r="K17" s="144">
        <v>48306.64</v>
      </c>
      <c r="L17" s="158">
        <v>35717.56</v>
      </c>
      <c r="M17" s="79">
        <v>61741.4</v>
      </c>
      <c r="N17" s="16">
        <f t="shared" si="0"/>
        <v>515686.71</v>
      </c>
    </row>
    <row r="18" spans="1:14" x14ac:dyDescent="0.2">
      <c r="A18" s="14" t="s">
        <v>22</v>
      </c>
      <c r="B18" s="89">
        <v>286652.85000000003</v>
      </c>
      <c r="C18" s="103">
        <v>300494.27</v>
      </c>
      <c r="D18" s="16">
        <v>285531.3</v>
      </c>
      <c r="E18" s="16">
        <v>260886.08</v>
      </c>
      <c r="F18" s="16">
        <v>287859.53000000003</v>
      </c>
      <c r="G18" s="16">
        <v>284252.78000000003</v>
      </c>
      <c r="H18" s="125">
        <v>274894.67</v>
      </c>
      <c r="I18" s="16">
        <v>257516.71</v>
      </c>
      <c r="J18" s="16">
        <v>315993.59000000003</v>
      </c>
      <c r="K18" s="144">
        <v>286476.32</v>
      </c>
      <c r="L18" s="158">
        <v>289260.39</v>
      </c>
      <c r="M18" s="79">
        <v>331147.5</v>
      </c>
      <c r="N18" s="16">
        <f t="shared" si="0"/>
        <v>3460965.99</v>
      </c>
    </row>
    <row r="19" spans="1:14" x14ac:dyDescent="0.2">
      <c r="A19" s="14" t="s">
        <v>23</v>
      </c>
      <c r="B19" s="89">
        <v>65573.58</v>
      </c>
      <c r="C19" s="103">
        <v>64084.42</v>
      </c>
      <c r="D19" s="16">
        <v>47479.6</v>
      </c>
      <c r="E19" s="16">
        <v>38581.599999999999</v>
      </c>
      <c r="F19" s="16">
        <v>65934.070000000007</v>
      </c>
      <c r="G19" s="16">
        <v>74879.03</v>
      </c>
      <c r="H19" s="125">
        <v>57741.05</v>
      </c>
      <c r="I19" s="16">
        <v>56988.08</v>
      </c>
      <c r="J19" s="16">
        <v>89097.77</v>
      </c>
      <c r="K19" s="144">
        <v>75586.429999999993</v>
      </c>
      <c r="L19" s="158">
        <v>42859.19</v>
      </c>
      <c r="M19" s="79">
        <v>88768.14</v>
      </c>
      <c r="N19" s="16">
        <f t="shared" si="0"/>
        <v>767572.96000000008</v>
      </c>
    </row>
    <row r="20" spans="1:14" x14ac:dyDescent="0.2">
      <c r="A20" s="14" t="s">
        <v>24</v>
      </c>
      <c r="B20" s="89">
        <v>37826.660000000003</v>
      </c>
      <c r="C20" s="103">
        <v>37503.01</v>
      </c>
      <c r="D20" s="16">
        <v>35008.019999999997</v>
      </c>
      <c r="E20" s="16">
        <v>43106.99</v>
      </c>
      <c r="F20" s="16">
        <v>32092.51</v>
      </c>
      <c r="G20" s="16">
        <v>36922.019999999997</v>
      </c>
      <c r="H20" s="125">
        <v>35004.720000000001</v>
      </c>
      <c r="I20" s="16">
        <v>26902.34</v>
      </c>
      <c r="J20" s="16">
        <v>39510.32</v>
      </c>
      <c r="K20" s="144">
        <v>36305</v>
      </c>
      <c r="L20" s="158">
        <v>40634.730000000003</v>
      </c>
      <c r="M20" s="79">
        <v>39819.82</v>
      </c>
      <c r="N20" s="16">
        <f t="shared" si="0"/>
        <v>440636.14</v>
      </c>
    </row>
    <row r="21" spans="1:14" x14ac:dyDescent="0.2">
      <c r="A21" s="14" t="s">
        <v>25</v>
      </c>
      <c r="B21" s="89">
        <v>3252566</v>
      </c>
      <c r="C21" s="103">
        <v>3368174.98</v>
      </c>
      <c r="D21" s="16">
        <v>3253671.94</v>
      </c>
      <c r="E21" s="16">
        <v>3113087.04</v>
      </c>
      <c r="F21" s="16">
        <v>3072781.55</v>
      </c>
      <c r="G21" s="16">
        <v>3142853.28</v>
      </c>
      <c r="H21" s="125">
        <v>3211708.65</v>
      </c>
      <c r="I21" s="16">
        <v>2864964.54</v>
      </c>
      <c r="J21" s="16">
        <v>3627334.13</v>
      </c>
      <c r="K21" s="144">
        <v>3182968.86</v>
      </c>
      <c r="L21" s="158">
        <v>3298862.94</v>
      </c>
      <c r="M21" s="79">
        <v>3534305.4699999997</v>
      </c>
      <c r="N21" s="16">
        <f t="shared" si="0"/>
        <v>38923279.379999995</v>
      </c>
    </row>
    <row r="22" spans="1:14" x14ac:dyDescent="0.2">
      <c r="A22" s="14" t="s">
        <v>26</v>
      </c>
      <c r="B22" s="90">
        <v>101544.20999999999</v>
      </c>
      <c r="C22" s="104">
        <v>100003.49</v>
      </c>
      <c r="D22" s="41">
        <v>78657.97</v>
      </c>
      <c r="E22" s="41">
        <v>78763.75</v>
      </c>
      <c r="F22" s="41">
        <v>89325.7</v>
      </c>
      <c r="G22" s="41">
        <v>93967.58</v>
      </c>
      <c r="H22" s="126">
        <v>82403.199999999997</v>
      </c>
      <c r="I22" s="41">
        <v>79702.62</v>
      </c>
      <c r="J22" s="41">
        <v>107522.32</v>
      </c>
      <c r="K22" s="145">
        <v>106169</v>
      </c>
      <c r="L22" s="159">
        <v>75201.62</v>
      </c>
      <c r="M22" s="80">
        <v>116889.20000000001</v>
      </c>
      <c r="N22" s="41">
        <f t="shared" si="0"/>
        <v>1110150.6600000001</v>
      </c>
    </row>
    <row r="23" spans="1:14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4" t="s">
        <v>9</v>
      </c>
      <c r="B24" s="16">
        <f>SUM(B6:B23)</f>
        <v>17504133.219999999</v>
      </c>
      <c r="C24" s="16">
        <f t="shared" ref="C24:M24" si="1">SUM(C6:C23)</f>
        <v>18319665.82</v>
      </c>
      <c r="D24" s="16">
        <f t="shared" si="1"/>
        <v>17784047.629999999</v>
      </c>
      <c r="E24" s="16">
        <f t="shared" si="1"/>
        <v>16786113.91</v>
      </c>
      <c r="F24" s="16">
        <f t="shared" si="1"/>
        <v>17079129.579999998</v>
      </c>
      <c r="G24" s="16">
        <f t="shared" si="1"/>
        <v>18145093.609999996</v>
      </c>
      <c r="H24" s="16">
        <f t="shared" si="1"/>
        <v>18108655.09</v>
      </c>
      <c r="I24" s="16">
        <f t="shared" si="1"/>
        <v>15823953.679999998</v>
      </c>
      <c r="J24" s="16">
        <f t="shared" si="1"/>
        <v>19875985.039999999</v>
      </c>
      <c r="K24" s="16">
        <f t="shared" si="1"/>
        <v>17542499.010000002</v>
      </c>
      <c r="L24" s="16">
        <f t="shared" si="1"/>
        <v>17824882.170000002</v>
      </c>
      <c r="M24" s="16">
        <f t="shared" si="1"/>
        <v>19432607.09</v>
      </c>
      <c r="N24" s="16">
        <f>SUM(N6:N22)</f>
        <v>214226765.84999996</v>
      </c>
    </row>
    <row r="25" spans="1:14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39" spans="1:1" x14ac:dyDescent="0.2">
      <c r="A39" s="14" t="s">
        <v>276</v>
      </c>
    </row>
  </sheetData>
  <printOptions horizontalCentered="1"/>
  <pageMargins left="0" right="0" top="0.5" bottom="0.5" header="0.5" footer="0.5"/>
  <pageSetup paperSize="5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zoomScale="96" zoomScaleNormal="96" workbookViewId="0">
      <selection activeCell="O2" sqref="O2"/>
    </sheetView>
  </sheetViews>
  <sheetFormatPr defaultRowHeight="12" x14ac:dyDescent="0.2"/>
  <cols>
    <col min="1" max="1" width="43.28515625" style="44" bestFit="1" customWidth="1"/>
    <col min="2" max="2" width="16.5703125" style="44" customWidth="1"/>
    <col min="3" max="3" width="15.140625" style="66" bestFit="1" customWidth="1"/>
    <col min="4" max="8" width="15.140625" style="44" bestFit="1" customWidth="1"/>
    <col min="9" max="9" width="15.140625" style="45" bestFit="1" customWidth="1"/>
    <col min="10" max="10" width="15.140625" style="44" bestFit="1" customWidth="1"/>
    <col min="11" max="13" width="15.140625" style="66" bestFit="1" customWidth="1"/>
    <col min="14" max="14" width="16.7109375" style="44" bestFit="1" customWidth="1"/>
    <col min="15" max="15" width="13.5703125" style="44" bestFit="1" customWidth="1"/>
    <col min="16" max="16" width="12.42578125" style="44" bestFit="1" customWidth="1"/>
    <col min="17" max="256" width="9.140625" style="44"/>
    <col min="257" max="257" width="31.28515625" style="44" customWidth="1"/>
    <col min="258" max="258" width="16.5703125" style="44" bestFit="1" customWidth="1"/>
    <col min="259" max="259" width="13.42578125" style="44" bestFit="1" customWidth="1"/>
    <col min="260" max="265" width="13.5703125" style="44" bestFit="1" customWidth="1"/>
    <col min="266" max="267" width="13.42578125" style="44" bestFit="1" customWidth="1"/>
    <col min="268" max="269" width="13.5703125" style="44" bestFit="1" customWidth="1"/>
    <col min="270" max="270" width="16.140625" style="44" bestFit="1" customWidth="1"/>
    <col min="271" max="271" width="13.5703125" style="44" bestFit="1" customWidth="1"/>
    <col min="272" max="512" width="9.140625" style="44"/>
    <col min="513" max="513" width="31.28515625" style="44" customWidth="1"/>
    <col min="514" max="514" width="16.5703125" style="44" bestFit="1" customWidth="1"/>
    <col min="515" max="515" width="13.42578125" style="44" bestFit="1" customWidth="1"/>
    <col min="516" max="521" width="13.5703125" style="44" bestFit="1" customWidth="1"/>
    <col min="522" max="523" width="13.42578125" style="44" bestFit="1" customWidth="1"/>
    <col min="524" max="525" width="13.5703125" style="44" bestFit="1" customWidth="1"/>
    <col min="526" max="526" width="16.140625" style="44" bestFit="1" customWidth="1"/>
    <col min="527" max="527" width="13.5703125" style="44" bestFit="1" customWidth="1"/>
    <col min="528" max="768" width="9.140625" style="44"/>
    <col min="769" max="769" width="31.28515625" style="44" customWidth="1"/>
    <col min="770" max="770" width="16.5703125" style="44" bestFit="1" customWidth="1"/>
    <col min="771" max="771" width="13.42578125" style="44" bestFit="1" customWidth="1"/>
    <col min="772" max="777" width="13.5703125" style="44" bestFit="1" customWidth="1"/>
    <col min="778" max="779" width="13.42578125" style="44" bestFit="1" customWidth="1"/>
    <col min="780" max="781" width="13.5703125" style="44" bestFit="1" customWidth="1"/>
    <col min="782" max="782" width="16.140625" style="44" bestFit="1" customWidth="1"/>
    <col min="783" max="783" width="13.5703125" style="44" bestFit="1" customWidth="1"/>
    <col min="784" max="1024" width="9.140625" style="44"/>
    <col min="1025" max="1025" width="31.28515625" style="44" customWidth="1"/>
    <col min="1026" max="1026" width="16.5703125" style="44" bestFit="1" customWidth="1"/>
    <col min="1027" max="1027" width="13.42578125" style="44" bestFit="1" customWidth="1"/>
    <col min="1028" max="1033" width="13.5703125" style="44" bestFit="1" customWidth="1"/>
    <col min="1034" max="1035" width="13.42578125" style="44" bestFit="1" customWidth="1"/>
    <col min="1036" max="1037" width="13.5703125" style="44" bestFit="1" customWidth="1"/>
    <col min="1038" max="1038" width="16.140625" style="44" bestFit="1" customWidth="1"/>
    <col min="1039" max="1039" width="13.5703125" style="44" bestFit="1" customWidth="1"/>
    <col min="1040" max="1280" width="9.140625" style="44"/>
    <col min="1281" max="1281" width="31.28515625" style="44" customWidth="1"/>
    <col min="1282" max="1282" width="16.5703125" style="44" bestFit="1" customWidth="1"/>
    <col min="1283" max="1283" width="13.42578125" style="44" bestFit="1" customWidth="1"/>
    <col min="1284" max="1289" width="13.5703125" style="44" bestFit="1" customWidth="1"/>
    <col min="1290" max="1291" width="13.42578125" style="44" bestFit="1" customWidth="1"/>
    <col min="1292" max="1293" width="13.5703125" style="44" bestFit="1" customWidth="1"/>
    <col min="1294" max="1294" width="16.140625" style="44" bestFit="1" customWidth="1"/>
    <col min="1295" max="1295" width="13.5703125" style="44" bestFit="1" customWidth="1"/>
    <col min="1296" max="1536" width="9.140625" style="44"/>
    <col min="1537" max="1537" width="31.28515625" style="44" customWidth="1"/>
    <col min="1538" max="1538" width="16.5703125" style="44" bestFit="1" customWidth="1"/>
    <col min="1539" max="1539" width="13.42578125" style="44" bestFit="1" customWidth="1"/>
    <col min="1540" max="1545" width="13.5703125" style="44" bestFit="1" customWidth="1"/>
    <col min="1546" max="1547" width="13.42578125" style="44" bestFit="1" customWidth="1"/>
    <col min="1548" max="1549" width="13.5703125" style="44" bestFit="1" customWidth="1"/>
    <col min="1550" max="1550" width="16.140625" style="44" bestFit="1" customWidth="1"/>
    <col min="1551" max="1551" width="13.5703125" style="44" bestFit="1" customWidth="1"/>
    <col min="1552" max="1792" width="9.140625" style="44"/>
    <col min="1793" max="1793" width="31.28515625" style="44" customWidth="1"/>
    <col min="1794" max="1794" width="16.5703125" style="44" bestFit="1" customWidth="1"/>
    <col min="1795" max="1795" width="13.42578125" style="44" bestFit="1" customWidth="1"/>
    <col min="1796" max="1801" width="13.5703125" style="44" bestFit="1" customWidth="1"/>
    <col min="1802" max="1803" width="13.42578125" style="44" bestFit="1" customWidth="1"/>
    <col min="1804" max="1805" width="13.5703125" style="44" bestFit="1" customWidth="1"/>
    <col min="1806" max="1806" width="16.140625" style="44" bestFit="1" customWidth="1"/>
    <col min="1807" max="1807" width="13.5703125" style="44" bestFit="1" customWidth="1"/>
    <col min="1808" max="2048" width="9.140625" style="44"/>
    <col min="2049" max="2049" width="31.28515625" style="44" customWidth="1"/>
    <col min="2050" max="2050" width="16.5703125" style="44" bestFit="1" customWidth="1"/>
    <col min="2051" max="2051" width="13.42578125" style="44" bestFit="1" customWidth="1"/>
    <col min="2052" max="2057" width="13.5703125" style="44" bestFit="1" customWidth="1"/>
    <col min="2058" max="2059" width="13.42578125" style="44" bestFit="1" customWidth="1"/>
    <col min="2060" max="2061" width="13.5703125" style="44" bestFit="1" customWidth="1"/>
    <col min="2062" max="2062" width="16.140625" style="44" bestFit="1" customWidth="1"/>
    <col min="2063" max="2063" width="13.5703125" style="44" bestFit="1" customWidth="1"/>
    <col min="2064" max="2304" width="9.140625" style="44"/>
    <col min="2305" max="2305" width="31.28515625" style="44" customWidth="1"/>
    <col min="2306" max="2306" width="16.5703125" style="44" bestFit="1" customWidth="1"/>
    <col min="2307" max="2307" width="13.42578125" style="44" bestFit="1" customWidth="1"/>
    <col min="2308" max="2313" width="13.5703125" style="44" bestFit="1" customWidth="1"/>
    <col min="2314" max="2315" width="13.42578125" style="44" bestFit="1" customWidth="1"/>
    <col min="2316" max="2317" width="13.5703125" style="44" bestFit="1" customWidth="1"/>
    <col min="2318" max="2318" width="16.140625" style="44" bestFit="1" customWidth="1"/>
    <col min="2319" max="2319" width="13.5703125" style="44" bestFit="1" customWidth="1"/>
    <col min="2320" max="2560" width="9.140625" style="44"/>
    <col min="2561" max="2561" width="31.28515625" style="44" customWidth="1"/>
    <col min="2562" max="2562" width="16.5703125" style="44" bestFit="1" customWidth="1"/>
    <col min="2563" max="2563" width="13.42578125" style="44" bestFit="1" customWidth="1"/>
    <col min="2564" max="2569" width="13.5703125" style="44" bestFit="1" customWidth="1"/>
    <col min="2570" max="2571" width="13.42578125" style="44" bestFit="1" customWidth="1"/>
    <col min="2572" max="2573" width="13.5703125" style="44" bestFit="1" customWidth="1"/>
    <col min="2574" max="2574" width="16.140625" style="44" bestFit="1" customWidth="1"/>
    <col min="2575" max="2575" width="13.5703125" style="44" bestFit="1" customWidth="1"/>
    <col min="2576" max="2816" width="9.140625" style="44"/>
    <col min="2817" max="2817" width="31.28515625" style="44" customWidth="1"/>
    <col min="2818" max="2818" width="16.5703125" style="44" bestFit="1" customWidth="1"/>
    <col min="2819" max="2819" width="13.42578125" style="44" bestFit="1" customWidth="1"/>
    <col min="2820" max="2825" width="13.5703125" style="44" bestFit="1" customWidth="1"/>
    <col min="2826" max="2827" width="13.42578125" style="44" bestFit="1" customWidth="1"/>
    <col min="2828" max="2829" width="13.5703125" style="44" bestFit="1" customWidth="1"/>
    <col min="2830" max="2830" width="16.140625" style="44" bestFit="1" customWidth="1"/>
    <col min="2831" max="2831" width="13.5703125" style="44" bestFit="1" customWidth="1"/>
    <col min="2832" max="3072" width="9.140625" style="44"/>
    <col min="3073" max="3073" width="31.28515625" style="44" customWidth="1"/>
    <col min="3074" max="3074" width="16.5703125" style="44" bestFit="1" customWidth="1"/>
    <col min="3075" max="3075" width="13.42578125" style="44" bestFit="1" customWidth="1"/>
    <col min="3076" max="3081" width="13.5703125" style="44" bestFit="1" customWidth="1"/>
    <col min="3082" max="3083" width="13.42578125" style="44" bestFit="1" customWidth="1"/>
    <col min="3084" max="3085" width="13.5703125" style="44" bestFit="1" customWidth="1"/>
    <col min="3086" max="3086" width="16.140625" style="44" bestFit="1" customWidth="1"/>
    <col min="3087" max="3087" width="13.5703125" style="44" bestFit="1" customWidth="1"/>
    <col min="3088" max="3328" width="9.140625" style="44"/>
    <col min="3329" max="3329" width="31.28515625" style="44" customWidth="1"/>
    <col min="3330" max="3330" width="16.5703125" style="44" bestFit="1" customWidth="1"/>
    <col min="3331" max="3331" width="13.42578125" style="44" bestFit="1" customWidth="1"/>
    <col min="3332" max="3337" width="13.5703125" style="44" bestFit="1" customWidth="1"/>
    <col min="3338" max="3339" width="13.42578125" style="44" bestFit="1" customWidth="1"/>
    <col min="3340" max="3341" width="13.5703125" style="44" bestFit="1" customWidth="1"/>
    <col min="3342" max="3342" width="16.140625" style="44" bestFit="1" customWidth="1"/>
    <col min="3343" max="3343" width="13.5703125" style="44" bestFit="1" customWidth="1"/>
    <col min="3344" max="3584" width="9.140625" style="44"/>
    <col min="3585" max="3585" width="31.28515625" style="44" customWidth="1"/>
    <col min="3586" max="3586" width="16.5703125" style="44" bestFit="1" customWidth="1"/>
    <col min="3587" max="3587" width="13.42578125" style="44" bestFit="1" customWidth="1"/>
    <col min="3588" max="3593" width="13.5703125" style="44" bestFit="1" customWidth="1"/>
    <col min="3594" max="3595" width="13.42578125" style="44" bestFit="1" customWidth="1"/>
    <col min="3596" max="3597" width="13.5703125" style="44" bestFit="1" customWidth="1"/>
    <col min="3598" max="3598" width="16.140625" style="44" bestFit="1" customWidth="1"/>
    <col min="3599" max="3599" width="13.5703125" style="44" bestFit="1" customWidth="1"/>
    <col min="3600" max="3840" width="9.140625" style="44"/>
    <col min="3841" max="3841" width="31.28515625" style="44" customWidth="1"/>
    <col min="3842" max="3842" width="16.5703125" style="44" bestFit="1" customWidth="1"/>
    <col min="3843" max="3843" width="13.42578125" style="44" bestFit="1" customWidth="1"/>
    <col min="3844" max="3849" width="13.5703125" style="44" bestFit="1" customWidth="1"/>
    <col min="3850" max="3851" width="13.42578125" style="44" bestFit="1" customWidth="1"/>
    <col min="3852" max="3853" width="13.5703125" style="44" bestFit="1" customWidth="1"/>
    <col min="3854" max="3854" width="16.140625" style="44" bestFit="1" customWidth="1"/>
    <col min="3855" max="3855" width="13.5703125" style="44" bestFit="1" customWidth="1"/>
    <col min="3856" max="4096" width="9.140625" style="44"/>
    <col min="4097" max="4097" width="31.28515625" style="44" customWidth="1"/>
    <col min="4098" max="4098" width="16.5703125" style="44" bestFit="1" customWidth="1"/>
    <col min="4099" max="4099" width="13.42578125" style="44" bestFit="1" customWidth="1"/>
    <col min="4100" max="4105" width="13.5703125" style="44" bestFit="1" customWidth="1"/>
    <col min="4106" max="4107" width="13.42578125" style="44" bestFit="1" customWidth="1"/>
    <col min="4108" max="4109" width="13.5703125" style="44" bestFit="1" customWidth="1"/>
    <col min="4110" max="4110" width="16.140625" style="44" bestFit="1" customWidth="1"/>
    <col min="4111" max="4111" width="13.5703125" style="44" bestFit="1" customWidth="1"/>
    <col min="4112" max="4352" width="9.140625" style="44"/>
    <col min="4353" max="4353" width="31.28515625" style="44" customWidth="1"/>
    <col min="4354" max="4354" width="16.5703125" style="44" bestFit="1" customWidth="1"/>
    <col min="4355" max="4355" width="13.42578125" style="44" bestFit="1" customWidth="1"/>
    <col min="4356" max="4361" width="13.5703125" style="44" bestFit="1" customWidth="1"/>
    <col min="4362" max="4363" width="13.42578125" style="44" bestFit="1" customWidth="1"/>
    <col min="4364" max="4365" width="13.5703125" style="44" bestFit="1" customWidth="1"/>
    <col min="4366" max="4366" width="16.140625" style="44" bestFit="1" customWidth="1"/>
    <col min="4367" max="4367" width="13.5703125" style="44" bestFit="1" customWidth="1"/>
    <col min="4368" max="4608" width="9.140625" style="44"/>
    <col min="4609" max="4609" width="31.28515625" style="44" customWidth="1"/>
    <col min="4610" max="4610" width="16.5703125" style="44" bestFit="1" customWidth="1"/>
    <col min="4611" max="4611" width="13.42578125" style="44" bestFit="1" customWidth="1"/>
    <col min="4612" max="4617" width="13.5703125" style="44" bestFit="1" customWidth="1"/>
    <col min="4618" max="4619" width="13.42578125" style="44" bestFit="1" customWidth="1"/>
    <col min="4620" max="4621" width="13.5703125" style="44" bestFit="1" customWidth="1"/>
    <col min="4622" max="4622" width="16.140625" style="44" bestFit="1" customWidth="1"/>
    <col min="4623" max="4623" width="13.5703125" style="44" bestFit="1" customWidth="1"/>
    <col min="4624" max="4864" width="9.140625" style="44"/>
    <col min="4865" max="4865" width="31.28515625" style="44" customWidth="1"/>
    <col min="4866" max="4866" width="16.5703125" style="44" bestFit="1" customWidth="1"/>
    <col min="4867" max="4867" width="13.42578125" style="44" bestFit="1" customWidth="1"/>
    <col min="4868" max="4873" width="13.5703125" style="44" bestFit="1" customWidth="1"/>
    <col min="4874" max="4875" width="13.42578125" style="44" bestFit="1" customWidth="1"/>
    <col min="4876" max="4877" width="13.5703125" style="44" bestFit="1" customWidth="1"/>
    <col min="4878" max="4878" width="16.140625" style="44" bestFit="1" customWidth="1"/>
    <col min="4879" max="4879" width="13.5703125" style="44" bestFit="1" customWidth="1"/>
    <col min="4880" max="5120" width="9.140625" style="44"/>
    <col min="5121" max="5121" width="31.28515625" style="44" customWidth="1"/>
    <col min="5122" max="5122" width="16.5703125" style="44" bestFit="1" customWidth="1"/>
    <col min="5123" max="5123" width="13.42578125" style="44" bestFit="1" customWidth="1"/>
    <col min="5124" max="5129" width="13.5703125" style="44" bestFit="1" customWidth="1"/>
    <col min="5130" max="5131" width="13.42578125" style="44" bestFit="1" customWidth="1"/>
    <col min="5132" max="5133" width="13.5703125" style="44" bestFit="1" customWidth="1"/>
    <col min="5134" max="5134" width="16.140625" style="44" bestFit="1" customWidth="1"/>
    <col min="5135" max="5135" width="13.5703125" style="44" bestFit="1" customWidth="1"/>
    <col min="5136" max="5376" width="9.140625" style="44"/>
    <col min="5377" max="5377" width="31.28515625" style="44" customWidth="1"/>
    <col min="5378" max="5378" width="16.5703125" style="44" bestFit="1" customWidth="1"/>
    <col min="5379" max="5379" width="13.42578125" style="44" bestFit="1" customWidth="1"/>
    <col min="5380" max="5385" width="13.5703125" style="44" bestFit="1" customWidth="1"/>
    <col min="5386" max="5387" width="13.42578125" style="44" bestFit="1" customWidth="1"/>
    <col min="5388" max="5389" width="13.5703125" style="44" bestFit="1" customWidth="1"/>
    <col min="5390" max="5390" width="16.140625" style="44" bestFit="1" customWidth="1"/>
    <col min="5391" max="5391" width="13.5703125" style="44" bestFit="1" customWidth="1"/>
    <col min="5392" max="5632" width="9.140625" style="44"/>
    <col min="5633" max="5633" width="31.28515625" style="44" customWidth="1"/>
    <col min="5634" max="5634" width="16.5703125" style="44" bestFit="1" customWidth="1"/>
    <col min="5635" max="5635" width="13.42578125" style="44" bestFit="1" customWidth="1"/>
    <col min="5636" max="5641" width="13.5703125" style="44" bestFit="1" customWidth="1"/>
    <col min="5642" max="5643" width="13.42578125" style="44" bestFit="1" customWidth="1"/>
    <col min="5644" max="5645" width="13.5703125" style="44" bestFit="1" customWidth="1"/>
    <col min="5646" max="5646" width="16.140625" style="44" bestFit="1" customWidth="1"/>
    <col min="5647" max="5647" width="13.5703125" style="44" bestFit="1" customWidth="1"/>
    <col min="5648" max="5888" width="9.140625" style="44"/>
    <col min="5889" max="5889" width="31.28515625" style="44" customWidth="1"/>
    <col min="5890" max="5890" width="16.5703125" style="44" bestFit="1" customWidth="1"/>
    <col min="5891" max="5891" width="13.42578125" style="44" bestFit="1" customWidth="1"/>
    <col min="5892" max="5897" width="13.5703125" style="44" bestFit="1" customWidth="1"/>
    <col min="5898" max="5899" width="13.42578125" style="44" bestFit="1" customWidth="1"/>
    <col min="5900" max="5901" width="13.5703125" style="44" bestFit="1" customWidth="1"/>
    <col min="5902" max="5902" width="16.140625" style="44" bestFit="1" customWidth="1"/>
    <col min="5903" max="5903" width="13.5703125" style="44" bestFit="1" customWidth="1"/>
    <col min="5904" max="6144" width="9.140625" style="44"/>
    <col min="6145" max="6145" width="31.28515625" style="44" customWidth="1"/>
    <col min="6146" max="6146" width="16.5703125" style="44" bestFit="1" customWidth="1"/>
    <col min="6147" max="6147" width="13.42578125" style="44" bestFit="1" customWidth="1"/>
    <col min="6148" max="6153" width="13.5703125" style="44" bestFit="1" customWidth="1"/>
    <col min="6154" max="6155" width="13.42578125" style="44" bestFit="1" customWidth="1"/>
    <col min="6156" max="6157" width="13.5703125" style="44" bestFit="1" customWidth="1"/>
    <col min="6158" max="6158" width="16.140625" style="44" bestFit="1" customWidth="1"/>
    <col min="6159" max="6159" width="13.5703125" style="44" bestFit="1" customWidth="1"/>
    <col min="6160" max="6400" width="9.140625" style="44"/>
    <col min="6401" max="6401" width="31.28515625" style="44" customWidth="1"/>
    <col min="6402" max="6402" width="16.5703125" style="44" bestFit="1" customWidth="1"/>
    <col min="6403" max="6403" width="13.42578125" style="44" bestFit="1" customWidth="1"/>
    <col min="6404" max="6409" width="13.5703125" style="44" bestFit="1" customWidth="1"/>
    <col min="6410" max="6411" width="13.42578125" style="44" bestFit="1" customWidth="1"/>
    <col min="6412" max="6413" width="13.5703125" style="44" bestFit="1" customWidth="1"/>
    <col min="6414" max="6414" width="16.140625" style="44" bestFit="1" customWidth="1"/>
    <col min="6415" max="6415" width="13.5703125" style="44" bestFit="1" customWidth="1"/>
    <col min="6416" max="6656" width="9.140625" style="44"/>
    <col min="6657" max="6657" width="31.28515625" style="44" customWidth="1"/>
    <col min="6658" max="6658" width="16.5703125" style="44" bestFit="1" customWidth="1"/>
    <col min="6659" max="6659" width="13.42578125" style="44" bestFit="1" customWidth="1"/>
    <col min="6660" max="6665" width="13.5703125" style="44" bestFit="1" customWidth="1"/>
    <col min="6666" max="6667" width="13.42578125" style="44" bestFit="1" customWidth="1"/>
    <col min="6668" max="6669" width="13.5703125" style="44" bestFit="1" customWidth="1"/>
    <col min="6670" max="6670" width="16.140625" style="44" bestFit="1" customWidth="1"/>
    <col min="6671" max="6671" width="13.5703125" style="44" bestFit="1" customWidth="1"/>
    <col min="6672" max="6912" width="9.140625" style="44"/>
    <col min="6913" max="6913" width="31.28515625" style="44" customWidth="1"/>
    <col min="6914" max="6914" width="16.5703125" style="44" bestFit="1" customWidth="1"/>
    <col min="6915" max="6915" width="13.42578125" style="44" bestFit="1" customWidth="1"/>
    <col min="6916" max="6921" width="13.5703125" style="44" bestFit="1" customWidth="1"/>
    <col min="6922" max="6923" width="13.42578125" style="44" bestFit="1" customWidth="1"/>
    <col min="6924" max="6925" width="13.5703125" style="44" bestFit="1" customWidth="1"/>
    <col min="6926" max="6926" width="16.140625" style="44" bestFit="1" customWidth="1"/>
    <col min="6927" max="6927" width="13.5703125" style="44" bestFit="1" customWidth="1"/>
    <col min="6928" max="7168" width="9.140625" style="44"/>
    <col min="7169" max="7169" width="31.28515625" style="44" customWidth="1"/>
    <col min="7170" max="7170" width="16.5703125" style="44" bestFit="1" customWidth="1"/>
    <col min="7171" max="7171" width="13.42578125" style="44" bestFit="1" customWidth="1"/>
    <col min="7172" max="7177" width="13.5703125" style="44" bestFit="1" customWidth="1"/>
    <col min="7178" max="7179" width="13.42578125" style="44" bestFit="1" customWidth="1"/>
    <col min="7180" max="7181" width="13.5703125" style="44" bestFit="1" customWidth="1"/>
    <col min="7182" max="7182" width="16.140625" style="44" bestFit="1" customWidth="1"/>
    <col min="7183" max="7183" width="13.5703125" style="44" bestFit="1" customWidth="1"/>
    <col min="7184" max="7424" width="9.140625" style="44"/>
    <col min="7425" max="7425" width="31.28515625" style="44" customWidth="1"/>
    <col min="7426" max="7426" width="16.5703125" style="44" bestFit="1" customWidth="1"/>
    <col min="7427" max="7427" width="13.42578125" style="44" bestFit="1" customWidth="1"/>
    <col min="7428" max="7433" width="13.5703125" style="44" bestFit="1" customWidth="1"/>
    <col min="7434" max="7435" width="13.42578125" style="44" bestFit="1" customWidth="1"/>
    <col min="7436" max="7437" width="13.5703125" style="44" bestFit="1" customWidth="1"/>
    <col min="7438" max="7438" width="16.140625" style="44" bestFit="1" customWidth="1"/>
    <col min="7439" max="7439" width="13.5703125" style="44" bestFit="1" customWidth="1"/>
    <col min="7440" max="7680" width="9.140625" style="44"/>
    <col min="7681" max="7681" width="31.28515625" style="44" customWidth="1"/>
    <col min="7682" max="7682" width="16.5703125" style="44" bestFit="1" customWidth="1"/>
    <col min="7683" max="7683" width="13.42578125" style="44" bestFit="1" customWidth="1"/>
    <col min="7684" max="7689" width="13.5703125" style="44" bestFit="1" customWidth="1"/>
    <col min="7690" max="7691" width="13.42578125" style="44" bestFit="1" customWidth="1"/>
    <col min="7692" max="7693" width="13.5703125" style="44" bestFit="1" customWidth="1"/>
    <col min="7694" max="7694" width="16.140625" style="44" bestFit="1" customWidth="1"/>
    <col min="7695" max="7695" width="13.5703125" style="44" bestFit="1" customWidth="1"/>
    <col min="7696" max="7936" width="9.140625" style="44"/>
    <col min="7937" max="7937" width="31.28515625" style="44" customWidth="1"/>
    <col min="7938" max="7938" width="16.5703125" style="44" bestFit="1" customWidth="1"/>
    <col min="7939" max="7939" width="13.42578125" style="44" bestFit="1" customWidth="1"/>
    <col min="7940" max="7945" width="13.5703125" style="44" bestFit="1" customWidth="1"/>
    <col min="7946" max="7947" width="13.42578125" style="44" bestFit="1" customWidth="1"/>
    <col min="7948" max="7949" width="13.5703125" style="44" bestFit="1" customWidth="1"/>
    <col min="7950" max="7950" width="16.140625" style="44" bestFit="1" customWidth="1"/>
    <col min="7951" max="7951" width="13.5703125" style="44" bestFit="1" customWidth="1"/>
    <col min="7952" max="8192" width="9.140625" style="44"/>
    <col min="8193" max="8193" width="31.28515625" style="44" customWidth="1"/>
    <col min="8194" max="8194" width="16.5703125" style="44" bestFit="1" customWidth="1"/>
    <col min="8195" max="8195" width="13.42578125" style="44" bestFit="1" customWidth="1"/>
    <col min="8196" max="8201" width="13.5703125" style="44" bestFit="1" customWidth="1"/>
    <col min="8202" max="8203" width="13.42578125" style="44" bestFit="1" customWidth="1"/>
    <col min="8204" max="8205" width="13.5703125" style="44" bestFit="1" customWidth="1"/>
    <col min="8206" max="8206" width="16.140625" style="44" bestFit="1" customWidth="1"/>
    <col min="8207" max="8207" width="13.5703125" style="44" bestFit="1" customWidth="1"/>
    <col min="8208" max="8448" width="9.140625" style="44"/>
    <col min="8449" max="8449" width="31.28515625" style="44" customWidth="1"/>
    <col min="8450" max="8450" width="16.5703125" style="44" bestFit="1" customWidth="1"/>
    <col min="8451" max="8451" width="13.42578125" style="44" bestFit="1" customWidth="1"/>
    <col min="8452" max="8457" width="13.5703125" style="44" bestFit="1" customWidth="1"/>
    <col min="8458" max="8459" width="13.42578125" style="44" bestFit="1" customWidth="1"/>
    <col min="8460" max="8461" width="13.5703125" style="44" bestFit="1" customWidth="1"/>
    <col min="8462" max="8462" width="16.140625" style="44" bestFit="1" customWidth="1"/>
    <col min="8463" max="8463" width="13.5703125" style="44" bestFit="1" customWidth="1"/>
    <col min="8464" max="8704" width="9.140625" style="44"/>
    <col min="8705" max="8705" width="31.28515625" style="44" customWidth="1"/>
    <col min="8706" max="8706" width="16.5703125" style="44" bestFit="1" customWidth="1"/>
    <col min="8707" max="8707" width="13.42578125" style="44" bestFit="1" customWidth="1"/>
    <col min="8708" max="8713" width="13.5703125" style="44" bestFit="1" customWidth="1"/>
    <col min="8714" max="8715" width="13.42578125" style="44" bestFit="1" customWidth="1"/>
    <col min="8716" max="8717" width="13.5703125" style="44" bestFit="1" customWidth="1"/>
    <col min="8718" max="8718" width="16.140625" style="44" bestFit="1" customWidth="1"/>
    <col min="8719" max="8719" width="13.5703125" style="44" bestFit="1" customWidth="1"/>
    <col min="8720" max="8960" width="9.140625" style="44"/>
    <col min="8961" max="8961" width="31.28515625" style="44" customWidth="1"/>
    <col min="8962" max="8962" width="16.5703125" style="44" bestFit="1" customWidth="1"/>
    <col min="8963" max="8963" width="13.42578125" style="44" bestFit="1" customWidth="1"/>
    <col min="8964" max="8969" width="13.5703125" style="44" bestFit="1" customWidth="1"/>
    <col min="8970" max="8971" width="13.42578125" style="44" bestFit="1" customWidth="1"/>
    <col min="8972" max="8973" width="13.5703125" style="44" bestFit="1" customWidth="1"/>
    <col min="8974" max="8974" width="16.140625" style="44" bestFit="1" customWidth="1"/>
    <col min="8975" max="8975" width="13.5703125" style="44" bestFit="1" customWidth="1"/>
    <col min="8976" max="9216" width="9.140625" style="44"/>
    <col min="9217" max="9217" width="31.28515625" style="44" customWidth="1"/>
    <col min="9218" max="9218" width="16.5703125" style="44" bestFit="1" customWidth="1"/>
    <col min="9219" max="9219" width="13.42578125" style="44" bestFit="1" customWidth="1"/>
    <col min="9220" max="9225" width="13.5703125" style="44" bestFit="1" customWidth="1"/>
    <col min="9226" max="9227" width="13.42578125" style="44" bestFit="1" customWidth="1"/>
    <col min="9228" max="9229" width="13.5703125" style="44" bestFit="1" customWidth="1"/>
    <col min="9230" max="9230" width="16.140625" style="44" bestFit="1" customWidth="1"/>
    <col min="9231" max="9231" width="13.5703125" style="44" bestFit="1" customWidth="1"/>
    <col min="9232" max="9472" width="9.140625" style="44"/>
    <col min="9473" max="9473" width="31.28515625" style="44" customWidth="1"/>
    <col min="9474" max="9474" width="16.5703125" style="44" bestFit="1" customWidth="1"/>
    <col min="9475" max="9475" width="13.42578125" style="44" bestFit="1" customWidth="1"/>
    <col min="9476" max="9481" width="13.5703125" style="44" bestFit="1" customWidth="1"/>
    <col min="9482" max="9483" width="13.42578125" style="44" bestFit="1" customWidth="1"/>
    <col min="9484" max="9485" width="13.5703125" style="44" bestFit="1" customWidth="1"/>
    <col min="9486" max="9486" width="16.140625" style="44" bestFit="1" customWidth="1"/>
    <col min="9487" max="9487" width="13.5703125" style="44" bestFit="1" customWidth="1"/>
    <col min="9488" max="9728" width="9.140625" style="44"/>
    <col min="9729" max="9729" width="31.28515625" style="44" customWidth="1"/>
    <col min="9730" max="9730" width="16.5703125" style="44" bestFit="1" customWidth="1"/>
    <col min="9731" max="9731" width="13.42578125" style="44" bestFit="1" customWidth="1"/>
    <col min="9732" max="9737" width="13.5703125" style="44" bestFit="1" customWidth="1"/>
    <col min="9738" max="9739" width="13.42578125" style="44" bestFit="1" customWidth="1"/>
    <col min="9740" max="9741" width="13.5703125" style="44" bestFit="1" customWidth="1"/>
    <col min="9742" max="9742" width="16.140625" style="44" bestFit="1" customWidth="1"/>
    <col min="9743" max="9743" width="13.5703125" style="44" bestFit="1" customWidth="1"/>
    <col min="9744" max="9984" width="9.140625" style="44"/>
    <col min="9985" max="9985" width="31.28515625" style="44" customWidth="1"/>
    <col min="9986" max="9986" width="16.5703125" style="44" bestFit="1" customWidth="1"/>
    <col min="9987" max="9987" width="13.42578125" style="44" bestFit="1" customWidth="1"/>
    <col min="9988" max="9993" width="13.5703125" style="44" bestFit="1" customWidth="1"/>
    <col min="9994" max="9995" width="13.42578125" style="44" bestFit="1" customWidth="1"/>
    <col min="9996" max="9997" width="13.5703125" style="44" bestFit="1" customWidth="1"/>
    <col min="9998" max="9998" width="16.140625" style="44" bestFit="1" customWidth="1"/>
    <col min="9999" max="9999" width="13.5703125" style="44" bestFit="1" customWidth="1"/>
    <col min="10000" max="10240" width="9.140625" style="44"/>
    <col min="10241" max="10241" width="31.28515625" style="44" customWidth="1"/>
    <col min="10242" max="10242" width="16.5703125" style="44" bestFit="1" customWidth="1"/>
    <col min="10243" max="10243" width="13.42578125" style="44" bestFit="1" customWidth="1"/>
    <col min="10244" max="10249" width="13.5703125" style="44" bestFit="1" customWidth="1"/>
    <col min="10250" max="10251" width="13.42578125" style="44" bestFit="1" customWidth="1"/>
    <col min="10252" max="10253" width="13.5703125" style="44" bestFit="1" customWidth="1"/>
    <col min="10254" max="10254" width="16.140625" style="44" bestFit="1" customWidth="1"/>
    <col min="10255" max="10255" width="13.5703125" style="44" bestFit="1" customWidth="1"/>
    <col min="10256" max="10496" width="9.140625" style="44"/>
    <col min="10497" max="10497" width="31.28515625" style="44" customWidth="1"/>
    <col min="10498" max="10498" width="16.5703125" style="44" bestFit="1" customWidth="1"/>
    <col min="10499" max="10499" width="13.42578125" style="44" bestFit="1" customWidth="1"/>
    <col min="10500" max="10505" width="13.5703125" style="44" bestFit="1" customWidth="1"/>
    <col min="10506" max="10507" width="13.42578125" style="44" bestFit="1" customWidth="1"/>
    <col min="10508" max="10509" width="13.5703125" style="44" bestFit="1" customWidth="1"/>
    <col min="10510" max="10510" width="16.140625" style="44" bestFit="1" customWidth="1"/>
    <col min="10511" max="10511" width="13.5703125" style="44" bestFit="1" customWidth="1"/>
    <col min="10512" max="10752" width="9.140625" style="44"/>
    <col min="10753" max="10753" width="31.28515625" style="44" customWidth="1"/>
    <col min="10754" max="10754" width="16.5703125" style="44" bestFit="1" customWidth="1"/>
    <col min="10755" max="10755" width="13.42578125" style="44" bestFit="1" customWidth="1"/>
    <col min="10756" max="10761" width="13.5703125" style="44" bestFit="1" customWidth="1"/>
    <col min="10762" max="10763" width="13.42578125" style="44" bestFit="1" customWidth="1"/>
    <col min="10764" max="10765" width="13.5703125" style="44" bestFit="1" customWidth="1"/>
    <col min="10766" max="10766" width="16.140625" style="44" bestFit="1" customWidth="1"/>
    <col min="10767" max="10767" width="13.5703125" style="44" bestFit="1" customWidth="1"/>
    <col min="10768" max="11008" width="9.140625" style="44"/>
    <col min="11009" max="11009" width="31.28515625" style="44" customWidth="1"/>
    <col min="11010" max="11010" width="16.5703125" style="44" bestFit="1" customWidth="1"/>
    <col min="11011" max="11011" width="13.42578125" style="44" bestFit="1" customWidth="1"/>
    <col min="11012" max="11017" width="13.5703125" style="44" bestFit="1" customWidth="1"/>
    <col min="11018" max="11019" width="13.42578125" style="44" bestFit="1" customWidth="1"/>
    <col min="11020" max="11021" width="13.5703125" style="44" bestFit="1" customWidth="1"/>
    <col min="11022" max="11022" width="16.140625" style="44" bestFit="1" customWidth="1"/>
    <col min="11023" max="11023" width="13.5703125" style="44" bestFit="1" customWidth="1"/>
    <col min="11024" max="11264" width="9.140625" style="44"/>
    <col min="11265" max="11265" width="31.28515625" style="44" customWidth="1"/>
    <col min="11266" max="11266" width="16.5703125" style="44" bestFit="1" customWidth="1"/>
    <col min="11267" max="11267" width="13.42578125" style="44" bestFit="1" customWidth="1"/>
    <col min="11268" max="11273" width="13.5703125" style="44" bestFit="1" customWidth="1"/>
    <col min="11274" max="11275" width="13.42578125" style="44" bestFit="1" customWidth="1"/>
    <col min="11276" max="11277" width="13.5703125" style="44" bestFit="1" customWidth="1"/>
    <col min="11278" max="11278" width="16.140625" style="44" bestFit="1" customWidth="1"/>
    <col min="11279" max="11279" width="13.5703125" style="44" bestFit="1" customWidth="1"/>
    <col min="11280" max="11520" width="9.140625" style="44"/>
    <col min="11521" max="11521" width="31.28515625" style="44" customWidth="1"/>
    <col min="11522" max="11522" width="16.5703125" style="44" bestFit="1" customWidth="1"/>
    <col min="11523" max="11523" width="13.42578125" style="44" bestFit="1" customWidth="1"/>
    <col min="11524" max="11529" width="13.5703125" style="44" bestFit="1" customWidth="1"/>
    <col min="11530" max="11531" width="13.42578125" style="44" bestFit="1" customWidth="1"/>
    <col min="11532" max="11533" width="13.5703125" style="44" bestFit="1" customWidth="1"/>
    <col min="11534" max="11534" width="16.140625" style="44" bestFit="1" customWidth="1"/>
    <col min="11535" max="11535" width="13.5703125" style="44" bestFit="1" customWidth="1"/>
    <col min="11536" max="11776" width="9.140625" style="44"/>
    <col min="11777" max="11777" width="31.28515625" style="44" customWidth="1"/>
    <col min="11778" max="11778" width="16.5703125" style="44" bestFit="1" customWidth="1"/>
    <col min="11779" max="11779" width="13.42578125" style="44" bestFit="1" customWidth="1"/>
    <col min="11780" max="11785" width="13.5703125" style="44" bestFit="1" customWidth="1"/>
    <col min="11786" max="11787" width="13.42578125" style="44" bestFit="1" customWidth="1"/>
    <col min="11788" max="11789" width="13.5703125" style="44" bestFit="1" customWidth="1"/>
    <col min="11790" max="11790" width="16.140625" style="44" bestFit="1" customWidth="1"/>
    <col min="11791" max="11791" width="13.5703125" style="44" bestFit="1" customWidth="1"/>
    <col min="11792" max="12032" width="9.140625" style="44"/>
    <col min="12033" max="12033" width="31.28515625" style="44" customWidth="1"/>
    <col min="12034" max="12034" width="16.5703125" style="44" bestFit="1" customWidth="1"/>
    <col min="12035" max="12035" width="13.42578125" style="44" bestFit="1" customWidth="1"/>
    <col min="12036" max="12041" width="13.5703125" style="44" bestFit="1" customWidth="1"/>
    <col min="12042" max="12043" width="13.42578125" style="44" bestFit="1" customWidth="1"/>
    <col min="12044" max="12045" width="13.5703125" style="44" bestFit="1" customWidth="1"/>
    <col min="12046" max="12046" width="16.140625" style="44" bestFit="1" customWidth="1"/>
    <col min="12047" max="12047" width="13.5703125" style="44" bestFit="1" customWidth="1"/>
    <col min="12048" max="12288" width="9.140625" style="44"/>
    <col min="12289" max="12289" width="31.28515625" style="44" customWidth="1"/>
    <col min="12290" max="12290" width="16.5703125" style="44" bestFit="1" customWidth="1"/>
    <col min="12291" max="12291" width="13.42578125" style="44" bestFit="1" customWidth="1"/>
    <col min="12292" max="12297" width="13.5703125" style="44" bestFit="1" customWidth="1"/>
    <col min="12298" max="12299" width="13.42578125" style="44" bestFit="1" customWidth="1"/>
    <col min="12300" max="12301" width="13.5703125" style="44" bestFit="1" customWidth="1"/>
    <col min="12302" max="12302" width="16.140625" style="44" bestFit="1" customWidth="1"/>
    <col min="12303" max="12303" width="13.5703125" style="44" bestFit="1" customWidth="1"/>
    <col min="12304" max="12544" width="9.140625" style="44"/>
    <col min="12545" max="12545" width="31.28515625" style="44" customWidth="1"/>
    <col min="12546" max="12546" width="16.5703125" style="44" bestFit="1" customWidth="1"/>
    <col min="12547" max="12547" width="13.42578125" style="44" bestFit="1" customWidth="1"/>
    <col min="12548" max="12553" width="13.5703125" style="44" bestFit="1" customWidth="1"/>
    <col min="12554" max="12555" width="13.42578125" style="44" bestFit="1" customWidth="1"/>
    <col min="12556" max="12557" width="13.5703125" style="44" bestFit="1" customWidth="1"/>
    <col min="12558" max="12558" width="16.140625" style="44" bestFit="1" customWidth="1"/>
    <col min="12559" max="12559" width="13.5703125" style="44" bestFit="1" customWidth="1"/>
    <col min="12560" max="12800" width="9.140625" style="44"/>
    <col min="12801" max="12801" width="31.28515625" style="44" customWidth="1"/>
    <col min="12802" max="12802" width="16.5703125" style="44" bestFit="1" customWidth="1"/>
    <col min="12803" max="12803" width="13.42578125" style="44" bestFit="1" customWidth="1"/>
    <col min="12804" max="12809" width="13.5703125" style="44" bestFit="1" customWidth="1"/>
    <col min="12810" max="12811" width="13.42578125" style="44" bestFit="1" customWidth="1"/>
    <col min="12812" max="12813" width="13.5703125" style="44" bestFit="1" customWidth="1"/>
    <col min="12814" max="12814" width="16.140625" style="44" bestFit="1" customWidth="1"/>
    <col min="12815" max="12815" width="13.5703125" style="44" bestFit="1" customWidth="1"/>
    <col min="12816" max="13056" width="9.140625" style="44"/>
    <col min="13057" max="13057" width="31.28515625" style="44" customWidth="1"/>
    <col min="13058" max="13058" width="16.5703125" style="44" bestFit="1" customWidth="1"/>
    <col min="13059" max="13059" width="13.42578125" style="44" bestFit="1" customWidth="1"/>
    <col min="13060" max="13065" width="13.5703125" style="44" bestFit="1" customWidth="1"/>
    <col min="13066" max="13067" width="13.42578125" style="44" bestFit="1" customWidth="1"/>
    <col min="13068" max="13069" width="13.5703125" style="44" bestFit="1" customWidth="1"/>
    <col min="13070" max="13070" width="16.140625" style="44" bestFit="1" customWidth="1"/>
    <col min="13071" max="13071" width="13.5703125" style="44" bestFit="1" customWidth="1"/>
    <col min="13072" max="13312" width="9.140625" style="44"/>
    <col min="13313" max="13313" width="31.28515625" style="44" customWidth="1"/>
    <col min="13314" max="13314" width="16.5703125" style="44" bestFit="1" customWidth="1"/>
    <col min="13315" max="13315" width="13.42578125" style="44" bestFit="1" customWidth="1"/>
    <col min="13316" max="13321" width="13.5703125" style="44" bestFit="1" customWidth="1"/>
    <col min="13322" max="13323" width="13.42578125" style="44" bestFit="1" customWidth="1"/>
    <col min="13324" max="13325" width="13.5703125" style="44" bestFit="1" customWidth="1"/>
    <col min="13326" max="13326" width="16.140625" style="44" bestFit="1" customWidth="1"/>
    <col min="13327" max="13327" width="13.5703125" style="44" bestFit="1" customWidth="1"/>
    <col min="13328" max="13568" width="9.140625" style="44"/>
    <col min="13569" max="13569" width="31.28515625" style="44" customWidth="1"/>
    <col min="13570" max="13570" width="16.5703125" style="44" bestFit="1" customWidth="1"/>
    <col min="13571" max="13571" width="13.42578125" style="44" bestFit="1" customWidth="1"/>
    <col min="13572" max="13577" width="13.5703125" style="44" bestFit="1" customWidth="1"/>
    <col min="13578" max="13579" width="13.42578125" style="44" bestFit="1" customWidth="1"/>
    <col min="13580" max="13581" width="13.5703125" style="44" bestFit="1" customWidth="1"/>
    <col min="13582" max="13582" width="16.140625" style="44" bestFit="1" customWidth="1"/>
    <col min="13583" max="13583" width="13.5703125" style="44" bestFit="1" customWidth="1"/>
    <col min="13584" max="13824" width="9.140625" style="44"/>
    <col min="13825" max="13825" width="31.28515625" style="44" customWidth="1"/>
    <col min="13826" max="13826" width="16.5703125" style="44" bestFit="1" customWidth="1"/>
    <col min="13827" max="13827" width="13.42578125" style="44" bestFit="1" customWidth="1"/>
    <col min="13828" max="13833" width="13.5703125" style="44" bestFit="1" customWidth="1"/>
    <col min="13834" max="13835" width="13.42578125" style="44" bestFit="1" customWidth="1"/>
    <col min="13836" max="13837" width="13.5703125" style="44" bestFit="1" customWidth="1"/>
    <col min="13838" max="13838" width="16.140625" style="44" bestFit="1" customWidth="1"/>
    <col min="13839" max="13839" width="13.5703125" style="44" bestFit="1" customWidth="1"/>
    <col min="13840" max="14080" width="9.140625" style="44"/>
    <col min="14081" max="14081" width="31.28515625" style="44" customWidth="1"/>
    <col min="14082" max="14082" width="16.5703125" style="44" bestFit="1" customWidth="1"/>
    <col min="14083" max="14083" width="13.42578125" style="44" bestFit="1" customWidth="1"/>
    <col min="14084" max="14089" width="13.5703125" style="44" bestFit="1" customWidth="1"/>
    <col min="14090" max="14091" width="13.42578125" style="44" bestFit="1" customWidth="1"/>
    <col min="14092" max="14093" width="13.5703125" style="44" bestFit="1" customWidth="1"/>
    <col min="14094" max="14094" width="16.140625" style="44" bestFit="1" customWidth="1"/>
    <col min="14095" max="14095" width="13.5703125" style="44" bestFit="1" customWidth="1"/>
    <col min="14096" max="14336" width="9.140625" style="44"/>
    <col min="14337" max="14337" width="31.28515625" style="44" customWidth="1"/>
    <col min="14338" max="14338" width="16.5703125" style="44" bestFit="1" customWidth="1"/>
    <col min="14339" max="14339" width="13.42578125" style="44" bestFit="1" customWidth="1"/>
    <col min="14340" max="14345" width="13.5703125" style="44" bestFit="1" customWidth="1"/>
    <col min="14346" max="14347" width="13.42578125" style="44" bestFit="1" customWidth="1"/>
    <col min="14348" max="14349" width="13.5703125" style="44" bestFit="1" customWidth="1"/>
    <col min="14350" max="14350" width="16.140625" style="44" bestFit="1" customWidth="1"/>
    <col min="14351" max="14351" width="13.5703125" style="44" bestFit="1" customWidth="1"/>
    <col min="14352" max="14592" width="9.140625" style="44"/>
    <col min="14593" max="14593" width="31.28515625" style="44" customWidth="1"/>
    <col min="14594" max="14594" width="16.5703125" style="44" bestFit="1" customWidth="1"/>
    <col min="14595" max="14595" width="13.42578125" style="44" bestFit="1" customWidth="1"/>
    <col min="14596" max="14601" width="13.5703125" style="44" bestFit="1" customWidth="1"/>
    <col min="14602" max="14603" width="13.42578125" style="44" bestFit="1" customWidth="1"/>
    <col min="14604" max="14605" width="13.5703125" style="44" bestFit="1" customWidth="1"/>
    <col min="14606" max="14606" width="16.140625" style="44" bestFit="1" customWidth="1"/>
    <col min="14607" max="14607" width="13.5703125" style="44" bestFit="1" customWidth="1"/>
    <col min="14608" max="14848" width="9.140625" style="44"/>
    <col min="14849" max="14849" width="31.28515625" style="44" customWidth="1"/>
    <col min="14850" max="14850" width="16.5703125" style="44" bestFit="1" customWidth="1"/>
    <col min="14851" max="14851" width="13.42578125" style="44" bestFit="1" customWidth="1"/>
    <col min="14852" max="14857" width="13.5703125" style="44" bestFit="1" customWidth="1"/>
    <col min="14858" max="14859" width="13.42578125" style="44" bestFit="1" customWidth="1"/>
    <col min="14860" max="14861" width="13.5703125" style="44" bestFit="1" customWidth="1"/>
    <col min="14862" max="14862" width="16.140625" style="44" bestFit="1" customWidth="1"/>
    <col min="14863" max="14863" width="13.5703125" style="44" bestFit="1" customWidth="1"/>
    <col min="14864" max="15104" width="9.140625" style="44"/>
    <col min="15105" max="15105" width="31.28515625" style="44" customWidth="1"/>
    <col min="15106" max="15106" width="16.5703125" style="44" bestFit="1" customWidth="1"/>
    <col min="15107" max="15107" width="13.42578125" style="44" bestFit="1" customWidth="1"/>
    <col min="15108" max="15113" width="13.5703125" style="44" bestFit="1" customWidth="1"/>
    <col min="15114" max="15115" width="13.42578125" style="44" bestFit="1" customWidth="1"/>
    <col min="15116" max="15117" width="13.5703125" style="44" bestFit="1" customWidth="1"/>
    <col min="15118" max="15118" width="16.140625" style="44" bestFit="1" customWidth="1"/>
    <col min="15119" max="15119" width="13.5703125" style="44" bestFit="1" customWidth="1"/>
    <col min="15120" max="15360" width="9.140625" style="44"/>
    <col min="15361" max="15361" width="31.28515625" style="44" customWidth="1"/>
    <col min="15362" max="15362" width="16.5703125" style="44" bestFit="1" customWidth="1"/>
    <col min="15363" max="15363" width="13.42578125" style="44" bestFit="1" customWidth="1"/>
    <col min="15364" max="15369" width="13.5703125" style="44" bestFit="1" customWidth="1"/>
    <col min="15370" max="15371" width="13.42578125" style="44" bestFit="1" customWidth="1"/>
    <col min="15372" max="15373" width="13.5703125" style="44" bestFit="1" customWidth="1"/>
    <col min="15374" max="15374" width="16.140625" style="44" bestFit="1" customWidth="1"/>
    <col min="15375" max="15375" width="13.5703125" style="44" bestFit="1" customWidth="1"/>
    <col min="15376" max="15616" width="9.140625" style="44"/>
    <col min="15617" max="15617" width="31.28515625" style="44" customWidth="1"/>
    <col min="15618" max="15618" width="16.5703125" style="44" bestFit="1" customWidth="1"/>
    <col min="15619" max="15619" width="13.42578125" style="44" bestFit="1" customWidth="1"/>
    <col min="15620" max="15625" width="13.5703125" style="44" bestFit="1" customWidth="1"/>
    <col min="15626" max="15627" width="13.42578125" style="44" bestFit="1" customWidth="1"/>
    <col min="15628" max="15629" width="13.5703125" style="44" bestFit="1" customWidth="1"/>
    <col min="15630" max="15630" width="16.140625" style="44" bestFit="1" customWidth="1"/>
    <col min="15631" max="15631" width="13.5703125" style="44" bestFit="1" customWidth="1"/>
    <col min="15632" max="15872" width="9.140625" style="44"/>
    <col min="15873" max="15873" width="31.28515625" style="44" customWidth="1"/>
    <col min="15874" max="15874" width="16.5703125" style="44" bestFit="1" customWidth="1"/>
    <col min="15875" max="15875" width="13.42578125" style="44" bestFit="1" customWidth="1"/>
    <col min="15876" max="15881" width="13.5703125" style="44" bestFit="1" customWidth="1"/>
    <col min="15882" max="15883" width="13.42578125" style="44" bestFit="1" customWidth="1"/>
    <col min="15884" max="15885" width="13.5703125" style="44" bestFit="1" customWidth="1"/>
    <col min="15886" max="15886" width="16.140625" style="44" bestFit="1" customWidth="1"/>
    <col min="15887" max="15887" width="13.5703125" style="44" bestFit="1" customWidth="1"/>
    <col min="15888" max="16128" width="9.140625" style="44"/>
    <col min="16129" max="16129" width="31.28515625" style="44" customWidth="1"/>
    <col min="16130" max="16130" width="16.5703125" style="44" bestFit="1" customWidth="1"/>
    <col min="16131" max="16131" width="13.42578125" style="44" bestFit="1" customWidth="1"/>
    <col min="16132" max="16137" width="13.5703125" style="44" bestFit="1" customWidth="1"/>
    <col min="16138" max="16139" width="13.42578125" style="44" bestFit="1" customWidth="1"/>
    <col min="16140" max="16141" width="13.5703125" style="44" bestFit="1" customWidth="1"/>
    <col min="16142" max="16142" width="16.140625" style="44" bestFit="1" customWidth="1"/>
    <col min="16143" max="16143" width="13.5703125" style="44" bestFit="1" customWidth="1"/>
    <col min="16144" max="16384" width="9.140625" style="44"/>
  </cols>
  <sheetData>
    <row r="1" spans="1:15" ht="12.75" x14ac:dyDescent="0.2">
      <c r="B1" s="91"/>
      <c r="F1" s="107"/>
      <c r="G1" s="112"/>
      <c r="H1" s="127"/>
      <c r="I1" s="132"/>
      <c r="J1" s="136"/>
      <c r="K1" s="146"/>
      <c r="N1" s="46" t="s">
        <v>39</v>
      </c>
    </row>
    <row r="2" spans="1:15" x14ac:dyDescent="0.2">
      <c r="A2" s="47" t="s">
        <v>61</v>
      </c>
      <c r="B2" s="92" t="s">
        <v>27</v>
      </c>
      <c r="C2" s="167" t="s">
        <v>28</v>
      </c>
      <c r="D2" s="48" t="s">
        <v>29</v>
      </c>
      <c r="E2" s="48" t="s">
        <v>30</v>
      </c>
      <c r="F2" s="108" t="s">
        <v>31</v>
      </c>
      <c r="G2" s="113" t="s">
        <v>32</v>
      </c>
      <c r="H2" s="128" t="s">
        <v>33</v>
      </c>
      <c r="I2" s="133" t="s">
        <v>34</v>
      </c>
      <c r="J2" s="137" t="s">
        <v>35</v>
      </c>
      <c r="K2" s="147" t="s">
        <v>36</v>
      </c>
      <c r="L2" s="167" t="s">
        <v>37</v>
      </c>
      <c r="M2" s="167" t="s">
        <v>38</v>
      </c>
      <c r="N2" s="48" t="s">
        <v>9</v>
      </c>
    </row>
    <row r="3" spans="1:15" ht="12.75" x14ac:dyDescent="0.2">
      <c r="A3" s="45"/>
      <c r="B3" s="91"/>
      <c r="F3" s="107"/>
      <c r="G3" s="112"/>
      <c r="H3" s="127"/>
      <c r="I3" s="132"/>
      <c r="J3" s="66"/>
      <c r="K3" s="146"/>
    </row>
    <row r="4" spans="1:15" ht="12.75" x14ac:dyDescent="0.2">
      <c r="A4" s="49" t="s">
        <v>62</v>
      </c>
      <c r="B4" s="91"/>
      <c r="F4" s="107"/>
      <c r="G4" s="112"/>
      <c r="H4" s="127"/>
      <c r="I4" s="132"/>
      <c r="J4" s="66"/>
      <c r="K4" s="146"/>
    </row>
    <row r="5" spans="1:15" x14ac:dyDescent="0.2">
      <c r="A5" s="50" t="s">
        <v>10</v>
      </c>
      <c r="B5" s="93">
        <v>3486463.38</v>
      </c>
      <c r="C5" s="168">
        <v>3552456.78</v>
      </c>
      <c r="D5" s="45">
        <v>3663145.14</v>
      </c>
      <c r="E5" s="45">
        <v>3504121.84</v>
      </c>
      <c r="F5" s="109">
        <v>3255107.68</v>
      </c>
      <c r="G5" s="114">
        <v>3748589.16</v>
      </c>
      <c r="H5" s="129">
        <v>2914762.74</v>
      </c>
      <c r="I5" s="134">
        <v>2832813.5</v>
      </c>
      <c r="J5" s="168">
        <v>3477331.16</v>
      </c>
      <c r="K5" s="168">
        <v>3513150.64</v>
      </c>
      <c r="L5" s="168">
        <v>3605021.43</v>
      </c>
      <c r="M5" s="168">
        <v>4022696.67</v>
      </c>
      <c r="N5" s="45">
        <f>SUM(B5:M5)</f>
        <v>41575660.119999997</v>
      </c>
    </row>
    <row r="6" spans="1:15" x14ac:dyDescent="0.2">
      <c r="A6" s="50"/>
      <c r="B6" s="93"/>
      <c r="C6" s="168"/>
      <c r="D6" s="45"/>
      <c r="E6" s="45"/>
      <c r="F6" s="109"/>
      <c r="G6" s="114"/>
      <c r="H6" s="129"/>
      <c r="I6" s="134"/>
      <c r="J6" s="168"/>
      <c r="K6" s="168"/>
      <c r="L6" s="168"/>
      <c r="M6" s="168"/>
      <c r="N6" s="45"/>
    </row>
    <row r="7" spans="1:15" x14ac:dyDescent="0.2">
      <c r="A7" s="49" t="s">
        <v>63</v>
      </c>
      <c r="B7" s="93"/>
      <c r="C7" s="168"/>
      <c r="D7" s="45"/>
      <c r="E7" s="45"/>
      <c r="F7" s="109"/>
      <c r="G7" s="114"/>
      <c r="H7" s="129"/>
      <c r="I7" s="134"/>
      <c r="J7" s="168"/>
      <c r="K7" s="168"/>
      <c r="L7" s="168"/>
      <c r="M7" s="168"/>
      <c r="N7" s="45"/>
    </row>
    <row r="8" spans="1:15" x14ac:dyDescent="0.2">
      <c r="A8" s="50" t="s">
        <v>64</v>
      </c>
      <c r="B8" s="93">
        <v>4469.1099999999997</v>
      </c>
      <c r="C8" s="168">
        <v>4553.7</v>
      </c>
      <c r="D8" s="45">
        <v>4695.3900000000003</v>
      </c>
      <c r="E8" s="45">
        <v>4491.75</v>
      </c>
      <c r="F8" s="109">
        <v>4172.55</v>
      </c>
      <c r="G8" s="114">
        <v>4805.12</v>
      </c>
      <c r="H8" s="129">
        <v>3736.28</v>
      </c>
      <c r="I8" s="134">
        <v>3631.23</v>
      </c>
      <c r="J8" s="168">
        <v>4457.3999999999996</v>
      </c>
      <c r="K8" s="168">
        <v>4503.32</v>
      </c>
      <c r="L8" s="168">
        <v>4621.08</v>
      </c>
      <c r="M8" s="168">
        <v>5156.4799999999996</v>
      </c>
      <c r="N8" s="45">
        <f>SUM(B8:M8)</f>
        <v>53293.41</v>
      </c>
    </row>
    <row r="9" spans="1:15" x14ac:dyDescent="0.2">
      <c r="A9" s="50" t="s">
        <v>65</v>
      </c>
      <c r="B9" s="93">
        <v>0</v>
      </c>
      <c r="C9" s="168">
        <v>0</v>
      </c>
      <c r="D9" s="45">
        <v>0</v>
      </c>
      <c r="E9" s="45">
        <v>0</v>
      </c>
      <c r="F9" s="109">
        <v>0</v>
      </c>
      <c r="G9" s="114">
        <v>0</v>
      </c>
      <c r="H9" s="129">
        <v>0</v>
      </c>
      <c r="I9" s="134">
        <v>0</v>
      </c>
      <c r="J9" s="168">
        <v>0</v>
      </c>
      <c r="K9" s="168">
        <v>0</v>
      </c>
      <c r="L9" s="168">
        <v>0</v>
      </c>
      <c r="M9" s="168">
        <v>0</v>
      </c>
      <c r="N9" s="45">
        <f>SUM(B9:M9)</f>
        <v>0</v>
      </c>
    </row>
    <row r="10" spans="1:15" x14ac:dyDescent="0.2">
      <c r="A10" s="50"/>
      <c r="B10" s="93"/>
      <c r="C10" s="168"/>
      <c r="D10" s="45"/>
      <c r="E10" s="45"/>
      <c r="F10" s="109"/>
      <c r="G10" s="114"/>
      <c r="H10" s="129"/>
      <c r="I10" s="134"/>
      <c r="J10" s="168"/>
      <c r="K10" s="168"/>
      <c r="L10" s="168"/>
      <c r="M10" s="168"/>
      <c r="N10" s="45"/>
    </row>
    <row r="11" spans="1:15" x14ac:dyDescent="0.2">
      <c r="A11" s="51" t="s">
        <v>66</v>
      </c>
      <c r="B11" s="94">
        <v>3490932.4899999998</v>
      </c>
      <c r="C11" s="67">
        <v>3557010.48</v>
      </c>
      <c r="D11" s="52">
        <v>3667840.5300000003</v>
      </c>
      <c r="E11" s="52">
        <v>3508613.59</v>
      </c>
      <c r="F11" s="110">
        <v>3259280.23</v>
      </c>
      <c r="G11" s="115">
        <v>3753394.2800000003</v>
      </c>
      <c r="H11" s="130">
        <v>2918499.02</v>
      </c>
      <c r="I11" s="135">
        <v>2836444.73</v>
      </c>
      <c r="J11" s="67">
        <v>3481788.56</v>
      </c>
      <c r="K11" s="67">
        <v>3517653.96</v>
      </c>
      <c r="L11" s="67">
        <v>3609642.5100000002</v>
      </c>
      <c r="M11" s="67">
        <v>4027853.15</v>
      </c>
      <c r="N11" s="52">
        <f>SUM(B11:M11)</f>
        <v>41628953.529999994</v>
      </c>
      <c r="O11" s="45"/>
    </row>
    <row r="12" spans="1:15" x14ac:dyDescent="0.2">
      <c r="A12" s="51"/>
      <c r="B12" s="93"/>
      <c r="C12" s="168"/>
      <c r="D12" s="45"/>
      <c r="E12" s="45"/>
      <c r="F12" s="109"/>
      <c r="G12" s="114"/>
      <c r="H12" s="129"/>
      <c r="I12" s="134"/>
      <c r="J12" s="168"/>
      <c r="K12" s="168"/>
      <c r="L12" s="168"/>
      <c r="M12" s="168"/>
      <c r="N12" s="45"/>
    </row>
    <row r="13" spans="1:15" x14ac:dyDescent="0.2">
      <c r="A13" s="49" t="s">
        <v>67</v>
      </c>
      <c r="B13" s="93"/>
      <c r="C13" s="168"/>
      <c r="D13" s="45"/>
      <c r="E13" s="45"/>
      <c r="F13" s="109"/>
      <c r="G13" s="114"/>
      <c r="H13" s="129"/>
      <c r="I13" s="134"/>
      <c r="J13" s="168"/>
      <c r="K13" s="168"/>
      <c r="L13" s="168"/>
      <c r="M13" s="168"/>
      <c r="N13" s="45"/>
    </row>
    <row r="14" spans="1:15" x14ac:dyDescent="0.2">
      <c r="A14" s="49" t="s">
        <v>68</v>
      </c>
      <c r="B14" s="93"/>
      <c r="C14" s="168"/>
      <c r="D14" s="45"/>
      <c r="E14" s="45"/>
      <c r="F14" s="109"/>
      <c r="G14" s="114"/>
      <c r="H14" s="129"/>
      <c r="I14" s="134"/>
      <c r="J14" s="168"/>
      <c r="K14" s="168"/>
      <c r="L14" s="168"/>
      <c r="M14" s="168"/>
      <c r="N14" s="45"/>
    </row>
    <row r="15" spans="1:15" x14ac:dyDescent="0.2">
      <c r="A15" s="50" t="s">
        <v>69</v>
      </c>
      <c r="B15" s="93">
        <v>636817.66</v>
      </c>
      <c r="C15" s="168">
        <v>740496.12</v>
      </c>
      <c r="D15" s="45">
        <v>771982.49</v>
      </c>
      <c r="E15" s="45">
        <v>720001.11</v>
      </c>
      <c r="F15" s="109">
        <v>681152.6</v>
      </c>
      <c r="G15" s="114">
        <v>823388.07</v>
      </c>
      <c r="H15" s="129">
        <v>627486</v>
      </c>
      <c r="I15" s="134">
        <v>624097</v>
      </c>
      <c r="J15" s="168">
        <v>852205.5399999998</v>
      </c>
      <c r="K15" s="168">
        <v>699371.46999999986</v>
      </c>
      <c r="L15" s="168">
        <v>714266.3</v>
      </c>
      <c r="M15" s="168">
        <v>776179</v>
      </c>
      <c r="N15" s="45">
        <f>SUM(B15:M15)</f>
        <v>8667443.3599999994</v>
      </c>
    </row>
    <row r="16" spans="1:15" x14ac:dyDescent="0.2">
      <c r="A16" s="50"/>
      <c r="B16" s="93"/>
      <c r="C16" s="168"/>
      <c r="D16" s="45"/>
      <c r="E16" s="45"/>
      <c r="F16" s="109"/>
      <c r="G16" s="114"/>
      <c r="H16" s="129"/>
      <c r="I16" s="134"/>
      <c r="J16" s="168"/>
      <c r="K16" s="168"/>
      <c r="L16" s="168"/>
      <c r="M16" s="168"/>
      <c r="N16" s="45"/>
    </row>
    <row r="17" spans="1:14" x14ac:dyDescent="0.2">
      <c r="A17" s="50" t="s">
        <v>70</v>
      </c>
      <c r="B17" s="93">
        <v>183050.09</v>
      </c>
      <c r="C17" s="168">
        <v>212851.95</v>
      </c>
      <c r="D17" s="45">
        <v>221902.56</v>
      </c>
      <c r="E17" s="45">
        <v>206960.76</v>
      </c>
      <c r="F17" s="109">
        <v>195793.95</v>
      </c>
      <c r="G17" s="114">
        <v>236678.84</v>
      </c>
      <c r="H17" s="129">
        <v>180367.76</v>
      </c>
      <c r="I17" s="134">
        <v>179393.6</v>
      </c>
      <c r="J17" s="168">
        <v>244962.27</v>
      </c>
      <c r="K17" s="168">
        <v>201030.88</v>
      </c>
      <c r="L17" s="168">
        <v>205312.33</v>
      </c>
      <c r="M17" s="168">
        <v>223108.82</v>
      </c>
      <c r="N17" s="45">
        <f t="shared" ref="N17:N78" si="0">SUM(B17:M17)</f>
        <v>2491413.81</v>
      </c>
    </row>
    <row r="18" spans="1:14" x14ac:dyDescent="0.2">
      <c r="A18" s="50"/>
      <c r="B18" s="93"/>
      <c r="C18" s="168"/>
      <c r="D18" s="45"/>
      <c r="E18" s="45"/>
      <c r="F18" s="109"/>
      <c r="G18" s="114"/>
      <c r="H18" s="129"/>
      <c r="I18" s="134"/>
      <c r="J18" s="168"/>
      <c r="K18" s="168"/>
      <c r="L18" s="168"/>
      <c r="M18" s="168"/>
      <c r="N18" s="45"/>
    </row>
    <row r="19" spans="1:14" x14ac:dyDescent="0.2">
      <c r="A19" s="49" t="s">
        <v>63</v>
      </c>
      <c r="B19" s="93"/>
      <c r="C19" s="168"/>
      <c r="D19" s="45"/>
      <c r="E19" s="45"/>
      <c r="F19" s="109"/>
      <c r="G19" s="114"/>
      <c r="H19" s="129"/>
      <c r="I19" s="134"/>
      <c r="J19" s="168"/>
      <c r="K19" s="168"/>
      <c r="L19" s="168"/>
      <c r="M19" s="168"/>
      <c r="N19" s="45"/>
    </row>
    <row r="20" spans="1:14" x14ac:dyDescent="0.2">
      <c r="A20" s="50" t="s">
        <v>64</v>
      </c>
      <c r="B20" s="93">
        <v>957.61</v>
      </c>
      <c r="C20" s="168">
        <v>1113.51</v>
      </c>
      <c r="D20" s="45">
        <v>1160.8599999999999</v>
      </c>
      <c r="E20" s="45">
        <v>1082.69</v>
      </c>
      <c r="F20" s="109">
        <v>1024.27</v>
      </c>
      <c r="G20" s="114">
        <v>1238.1600000000001</v>
      </c>
      <c r="H20" s="129">
        <v>943.57</v>
      </c>
      <c r="I20" s="134">
        <v>938.48</v>
      </c>
      <c r="J20" s="168">
        <v>1281.49</v>
      </c>
      <c r="K20" s="168">
        <v>1051.67</v>
      </c>
      <c r="L20" s="168">
        <v>1074.07</v>
      </c>
      <c r="M20" s="168">
        <v>1167.17</v>
      </c>
      <c r="N20" s="45">
        <f>SUM(B20:M20)</f>
        <v>13033.55</v>
      </c>
    </row>
    <row r="21" spans="1:14" x14ac:dyDescent="0.2">
      <c r="A21" s="50" t="s">
        <v>71</v>
      </c>
      <c r="B21" s="93">
        <v>31847.68</v>
      </c>
      <c r="C21" s="168">
        <v>37032.71</v>
      </c>
      <c r="D21" s="45">
        <v>38607.360000000001</v>
      </c>
      <c r="E21" s="45">
        <v>36007.74</v>
      </c>
      <c r="F21" s="109">
        <v>34064.9</v>
      </c>
      <c r="G21" s="114">
        <v>41178.19</v>
      </c>
      <c r="H21" s="129">
        <v>31381</v>
      </c>
      <c r="I21" s="134">
        <v>31211.51</v>
      </c>
      <c r="J21" s="168">
        <v>42619.37</v>
      </c>
      <c r="K21" s="168">
        <v>34976.04</v>
      </c>
      <c r="L21" s="168">
        <v>35720.94</v>
      </c>
      <c r="M21" s="168">
        <v>38817.230000000003</v>
      </c>
      <c r="N21" s="45">
        <f>SUM(B21:M21)</f>
        <v>433464.66999999993</v>
      </c>
    </row>
    <row r="22" spans="1:14" x14ac:dyDescent="0.2">
      <c r="A22" s="50"/>
      <c r="B22" s="93"/>
      <c r="C22" s="168"/>
      <c r="D22" s="45"/>
      <c r="E22" s="45"/>
      <c r="F22" s="109"/>
      <c r="G22" s="114"/>
      <c r="H22" s="129"/>
      <c r="I22" s="134"/>
      <c r="J22" s="168"/>
      <c r="K22" s="168"/>
      <c r="L22" s="168"/>
      <c r="M22" s="168"/>
      <c r="N22" s="45"/>
    </row>
    <row r="23" spans="1:14" x14ac:dyDescent="0.2">
      <c r="A23" s="51" t="s">
        <v>72</v>
      </c>
      <c r="B23" s="94">
        <v>852673.04</v>
      </c>
      <c r="C23" s="67">
        <v>991494.29</v>
      </c>
      <c r="D23" s="52">
        <v>1033653.27</v>
      </c>
      <c r="E23" s="52">
        <v>964052.29999999993</v>
      </c>
      <c r="F23" s="110">
        <v>912035.72000000009</v>
      </c>
      <c r="G23" s="130">
        <v>1102483.2599999998</v>
      </c>
      <c r="H23" s="130">
        <v>840178.33</v>
      </c>
      <c r="I23" s="135">
        <v>835640.59</v>
      </c>
      <c r="J23" s="67">
        <v>1141068.67</v>
      </c>
      <c r="K23" s="67">
        <v>936430.05999999994</v>
      </c>
      <c r="L23" s="67">
        <v>956373.6399999999</v>
      </c>
      <c r="M23" s="67">
        <v>1039272.2200000001</v>
      </c>
      <c r="N23" s="52">
        <f>SUM(B23:M23)</f>
        <v>11605355.390000001</v>
      </c>
    </row>
    <row r="24" spans="1:14" x14ac:dyDescent="0.2">
      <c r="A24" s="53"/>
      <c r="B24" s="93"/>
      <c r="C24" s="168"/>
      <c r="D24" s="45"/>
      <c r="E24" s="45"/>
      <c r="F24" s="109"/>
      <c r="G24" s="114"/>
      <c r="H24" s="129"/>
      <c r="I24" s="134"/>
      <c r="J24" s="168"/>
      <c r="K24" s="168"/>
      <c r="L24" s="168"/>
      <c r="M24" s="168"/>
      <c r="N24" s="45"/>
    </row>
    <row r="25" spans="1:14" x14ac:dyDescent="0.2">
      <c r="A25" s="49" t="s">
        <v>73</v>
      </c>
      <c r="B25" s="93"/>
      <c r="C25" s="168"/>
      <c r="D25" s="45"/>
      <c r="E25" s="45"/>
      <c r="F25" s="109"/>
      <c r="G25" s="114"/>
      <c r="H25" s="129"/>
      <c r="I25" s="134"/>
      <c r="J25" s="168"/>
      <c r="K25" s="168"/>
      <c r="L25" s="168"/>
      <c r="M25" s="168"/>
      <c r="N25" s="45"/>
    </row>
    <row r="26" spans="1:14" x14ac:dyDescent="0.2">
      <c r="A26" s="49" t="s">
        <v>74</v>
      </c>
      <c r="B26" s="93"/>
      <c r="C26" s="168"/>
      <c r="D26" s="45"/>
      <c r="E26" s="45"/>
      <c r="F26" s="109"/>
      <c r="G26" s="114"/>
      <c r="H26" s="129"/>
      <c r="I26" s="134"/>
      <c r="J26" s="168"/>
      <c r="K26" s="168"/>
      <c r="L26" s="168"/>
      <c r="M26" s="168"/>
      <c r="N26" s="45"/>
    </row>
    <row r="27" spans="1:14" ht="15" x14ac:dyDescent="0.25">
      <c r="A27" s="50" t="s">
        <v>75</v>
      </c>
      <c r="B27" s="196">
        <v>862.17</v>
      </c>
      <c r="C27" s="168">
        <v>862.17</v>
      </c>
      <c r="D27" s="45">
        <v>862.17</v>
      </c>
      <c r="E27" s="45">
        <v>862.17</v>
      </c>
      <c r="F27" s="109">
        <v>862.17</v>
      </c>
      <c r="G27" s="114">
        <v>862.17</v>
      </c>
      <c r="H27" s="129">
        <v>862.17</v>
      </c>
      <c r="I27" s="134">
        <v>862.17</v>
      </c>
      <c r="J27" s="168">
        <v>862.17</v>
      </c>
      <c r="K27" s="168">
        <v>862.17</v>
      </c>
      <c r="L27" s="168">
        <v>862.17</v>
      </c>
      <c r="M27" s="168">
        <v>862.17</v>
      </c>
      <c r="N27" s="45">
        <f t="shared" si="0"/>
        <v>10346.039999999999</v>
      </c>
    </row>
    <row r="28" spans="1:14" ht="15" x14ac:dyDescent="0.25">
      <c r="A28" s="49" t="s">
        <v>68</v>
      </c>
      <c r="B28" s="196"/>
      <c r="C28" s="168"/>
      <c r="D28" s="45"/>
      <c r="E28" s="45"/>
      <c r="F28" s="109"/>
      <c r="G28" s="114"/>
      <c r="H28" s="129"/>
      <c r="I28" s="134"/>
      <c r="J28" s="168"/>
      <c r="K28" s="168"/>
      <c r="L28" s="168"/>
      <c r="M28" s="168"/>
      <c r="N28" s="45"/>
    </row>
    <row r="29" spans="1:14" ht="15" x14ac:dyDescent="0.25">
      <c r="A29" s="50" t="s">
        <v>76</v>
      </c>
      <c r="B29" s="196">
        <v>44187086.088883936</v>
      </c>
      <c r="C29" s="197">
        <v>44901725.468883969</v>
      </c>
      <c r="D29" s="45">
        <v>49932484.168883979</v>
      </c>
      <c r="E29" s="45">
        <v>46983857.538883977</v>
      </c>
      <c r="F29" s="109">
        <v>45654458.388883971</v>
      </c>
      <c r="G29" s="114">
        <v>55337359.368884034</v>
      </c>
      <c r="H29" s="129">
        <v>43491080.428884059</v>
      </c>
      <c r="I29" s="134">
        <v>41590268.798883997</v>
      </c>
      <c r="J29" s="168">
        <v>52277529.128884003</v>
      </c>
      <c r="K29" s="168">
        <v>44799857.998883955</v>
      </c>
      <c r="L29" s="168">
        <v>48352352.288883969</v>
      </c>
      <c r="M29" s="168">
        <v>50194535.508883923</v>
      </c>
      <c r="N29" s="45">
        <f t="shared" si="0"/>
        <v>567702595.17660773</v>
      </c>
    </row>
    <row r="30" spans="1:14" ht="15" x14ac:dyDescent="0.25">
      <c r="A30" s="50"/>
      <c r="B30" s="196"/>
      <c r="C30" s="197"/>
      <c r="D30" s="45"/>
      <c r="E30" s="45"/>
      <c r="F30" s="109"/>
      <c r="G30" s="114"/>
      <c r="H30" s="129"/>
      <c r="I30" s="134"/>
      <c r="J30" s="168"/>
      <c r="K30" s="168"/>
      <c r="L30" s="168"/>
      <c r="M30" s="168"/>
      <c r="N30" s="45"/>
    </row>
    <row r="31" spans="1:14" ht="15" x14ac:dyDescent="0.25">
      <c r="A31" s="50" t="s">
        <v>77</v>
      </c>
      <c r="B31" s="196">
        <v>1143121.08</v>
      </c>
      <c r="C31" s="197">
        <v>1161608.82</v>
      </c>
      <c r="D31" s="45">
        <v>1291754.68</v>
      </c>
      <c r="E31" s="45">
        <v>1215473.6399999999</v>
      </c>
      <c r="F31" s="109">
        <v>1181082.05</v>
      </c>
      <c r="G31" s="114">
        <v>1339520.78</v>
      </c>
      <c r="H31" s="129">
        <v>1125115.3999999999</v>
      </c>
      <c r="I31" s="134">
        <v>1075941.3500000001</v>
      </c>
      <c r="J31" s="168">
        <v>1352421.06</v>
      </c>
      <c r="K31" s="168">
        <v>1158973.51</v>
      </c>
      <c r="L31" s="168">
        <v>1250876.6299999999</v>
      </c>
      <c r="M31" s="168">
        <v>1283127.94</v>
      </c>
      <c r="N31" s="45">
        <f>SUM(B31:M31)</f>
        <v>14579016.939999999</v>
      </c>
    </row>
    <row r="32" spans="1:14" ht="15" x14ac:dyDescent="0.25">
      <c r="A32" s="50" t="s">
        <v>78</v>
      </c>
      <c r="B32" s="196">
        <v>12923861.859999999</v>
      </c>
      <c r="C32" s="197">
        <v>13132879.970000001</v>
      </c>
      <c r="D32" s="45">
        <v>14604278.869999999</v>
      </c>
      <c r="E32" s="45">
        <v>13741863.039999999</v>
      </c>
      <c r="F32" s="109">
        <v>13353039.68</v>
      </c>
      <c r="G32" s="114">
        <v>16444829.939999999</v>
      </c>
      <c r="H32" s="129">
        <v>12720293.77</v>
      </c>
      <c r="I32" s="134">
        <v>12164343.4</v>
      </c>
      <c r="J32" s="168">
        <v>15290158.85</v>
      </c>
      <c r="K32" s="168">
        <v>13103085.720000001</v>
      </c>
      <c r="L32" s="168">
        <v>14142121.09</v>
      </c>
      <c r="M32" s="168">
        <v>14724389.9</v>
      </c>
      <c r="N32" s="45">
        <f t="shared" si="0"/>
        <v>166345146.09</v>
      </c>
    </row>
    <row r="33" spans="1:14" ht="15" x14ac:dyDescent="0.25">
      <c r="A33" s="50" t="s">
        <v>79</v>
      </c>
      <c r="B33" s="196">
        <v>33388136.949999999</v>
      </c>
      <c r="C33" s="197">
        <v>33928124.539999999</v>
      </c>
      <c r="D33" s="45">
        <v>37729408.450000003</v>
      </c>
      <c r="E33" s="45">
        <v>35501401.189999998</v>
      </c>
      <c r="F33" s="109">
        <v>34496895.909999996</v>
      </c>
      <c r="G33" s="114">
        <v>41265498.439999998</v>
      </c>
      <c r="H33" s="129">
        <v>32862229.18</v>
      </c>
      <c r="I33" s="134">
        <v>31425959.780000001</v>
      </c>
      <c r="J33" s="168">
        <v>39501344.329999998</v>
      </c>
      <c r="K33" s="168">
        <v>33851152.619999997</v>
      </c>
      <c r="L33" s="168">
        <v>36535447.420000002</v>
      </c>
      <c r="M33" s="168">
        <v>37835728.520000003</v>
      </c>
      <c r="N33" s="45">
        <f t="shared" si="0"/>
        <v>428321327.32999998</v>
      </c>
    </row>
    <row r="34" spans="1:14" ht="15" x14ac:dyDescent="0.25">
      <c r="A34" s="50" t="s">
        <v>80</v>
      </c>
      <c r="B34" s="196">
        <v>1092805.97</v>
      </c>
      <c r="C34" s="197">
        <v>1110479.97</v>
      </c>
      <c r="D34" s="45">
        <v>1234897.3799999999</v>
      </c>
      <c r="E34" s="45">
        <v>1161973.8899999999</v>
      </c>
      <c r="F34" s="109">
        <v>1129096.06</v>
      </c>
      <c r="G34" s="114">
        <v>1424655.1</v>
      </c>
      <c r="H34" s="129">
        <v>1075592.82</v>
      </c>
      <c r="I34" s="134">
        <v>1028583.2</v>
      </c>
      <c r="J34" s="168">
        <v>1292893.5</v>
      </c>
      <c r="K34" s="168">
        <v>1107960.6499999999</v>
      </c>
      <c r="L34" s="168">
        <v>1195818.6000000001</v>
      </c>
      <c r="M34" s="168">
        <v>1250764.6299999999</v>
      </c>
      <c r="N34" s="45">
        <f t="shared" si="0"/>
        <v>14105521.77</v>
      </c>
    </row>
    <row r="35" spans="1:14" ht="15" x14ac:dyDescent="0.25">
      <c r="A35" s="50" t="s">
        <v>81</v>
      </c>
      <c r="B35" s="196">
        <v>6914669.6399999997</v>
      </c>
      <c r="C35" s="197">
        <v>7026500.8499999996</v>
      </c>
      <c r="D35" s="45">
        <v>7813745.21</v>
      </c>
      <c r="E35" s="45">
        <v>7352325.8099999996</v>
      </c>
      <c r="F35" s="109">
        <v>7144293.1699999999</v>
      </c>
      <c r="G35" s="114">
        <v>9158458.6199999992</v>
      </c>
      <c r="H35" s="129">
        <v>6805754.3499999996</v>
      </c>
      <c r="I35" s="134">
        <v>6508303.54</v>
      </c>
      <c r="J35" s="168">
        <v>8180712.4100000001</v>
      </c>
      <c r="K35" s="168">
        <v>7010560</v>
      </c>
      <c r="L35" s="168">
        <v>7566476.3600000003</v>
      </c>
      <c r="M35" s="168">
        <v>7938248.1799999997</v>
      </c>
      <c r="N35" s="45">
        <f t="shared" si="0"/>
        <v>89420048.139999986</v>
      </c>
    </row>
    <row r="36" spans="1:14" ht="15" x14ac:dyDescent="0.25">
      <c r="A36" s="54"/>
      <c r="B36" s="196"/>
      <c r="C36" s="197"/>
      <c r="D36" s="45"/>
      <c r="E36" s="45"/>
      <c r="F36" s="109"/>
      <c r="G36" s="114"/>
      <c r="H36" s="129"/>
      <c r="I36" s="134"/>
      <c r="J36" s="168"/>
      <c r="K36" s="168"/>
      <c r="L36" s="168"/>
      <c r="M36" s="168"/>
      <c r="N36" s="45"/>
    </row>
    <row r="37" spans="1:14" ht="15" x14ac:dyDescent="0.25">
      <c r="A37" s="50" t="s">
        <v>82</v>
      </c>
      <c r="B37" s="196">
        <v>53868.34</v>
      </c>
      <c r="C37" s="197">
        <v>54739.55</v>
      </c>
      <c r="D37" s="45">
        <v>60872.53</v>
      </c>
      <c r="E37" s="45">
        <v>57277.87</v>
      </c>
      <c r="F37" s="109">
        <v>55657.2</v>
      </c>
      <c r="G37" s="114">
        <v>59232.99</v>
      </c>
      <c r="H37" s="129">
        <v>53019.839999999997</v>
      </c>
      <c r="I37" s="134">
        <v>50702.559999999998</v>
      </c>
      <c r="J37" s="168">
        <v>63731.37</v>
      </c>
      <c r="K37" s="168">
        <v>54615.360000000001</v>
      </c>
      <c r="L37" s="168">
        <v>58946.2</v>
      </c>
      <c r="M37" s="168">
        <v>59814.93</v>
      </c>
      <c r="N37" s="45">
        <f>SUM(B37:M37)</f>
        <v>682478.74</v>
      </c>
    </row>
    <row r="38" spans="1:14" ht="15" x14ac:dyDescent="0.25">
      <c r="A38" s="50" t="s">
        <v>83</v>
      </c>
      <c r="B38" s="196">
        <v>696734.81</v>
      </c>
      <c r="C38" s="197">
        <v>708003.12</v>
      </c>
      <c r="D38" s="45">
        <v>787327.31</v>
      </c>
      <c r="E38" s="45">
        <v>740833.85</v>
      </c>
      <c r="F38" s="109">
        <v>719872.09</v>
      </c>
      <c r="G38" s="114">
        <v>910374.78</v>
      </c>
      <c r="H38" s="129">
        <v>685760.3</v>
      </c>
      <c r="I38" s="134">
        <v>655788.61</v>
      </c>
      <c r="J38" s="168">
        <v>824303.6</v>
      </c>
      <c r="K38" s="168">
        <v>706396.89</v>
      </c>
      <c r="L38" s="168">
        <v>762412.05</v>
      </c>
      <c r="M38" s="168">
        <v>797789.22</v>
      </c>
      <c r="N38" s="45">
        <f t="shared" si="0"/>
        <v>8995596.629999999</v>
      </c>
    </row>
    <row r="39" spans="1:14" ht="15" x14ac:dyDescent="0.25">
      <c r="A39" s="50" t="s">
        <v>84</v>
      </c>
      <c r="B39" s="196">
        <v>0</v>
      </c>
      <c r="C39" s="197">
        <v>0</v>
      </c>
      <c r="D39" s="45">
        <v>0</v>
      </c>
      <c r="E39" s="45">
        <v>0</v>
      </c>
      <c r="F39" s="109">
        <v>0</v>
      </c>
      <c r="G39" s="114">
        <v>0</v>
      </c>
      <c r="H39" s="129">
        <v>0</v>
      </c>
      <c r="I39" s="134">
        <v>0</v>
      </c>
      <c r="J39" s="168">
        <v>0</v>
      </c>
      <c r="K39" s="168">
        <v>0</v>
      </c>
      <c r="L39" s="168">
        <v>0</v>
      </c>
      <c r="M39" s="168">
        <v>0</v>
      </c>
      <c r="N39" s="45">
        <f t="shared" si="0"/>
        <v>0</v>
      </c>
    </row>
    <row r="40" spans="1:14" ht="15" x14ac:dyDescent="0.25">
      <c r="A40" s="50" t="s">
        <v>85</v>
      </c>
      <c r="B40" s="196">
        <v>876996.09</v>
      </c>
      <c r="C40" s="197">
        <v>891179.78</v>
      </c>
      <c r="D40" s="45">
        <v>991026.95</v>
      </c>
      <c r="E40" s="45">
        <v>932504.56</v>
      </c>
      <c r="F40" s="109">
        <v>906119.52</v>
      </c>
      <c r="G40" s="114">
        <v>1048457.68</v>
      </c>
      <c r="H40" s="129">
        <v>863182.23</v>
      </c>
      <c r="I40" s="134">
        <v>825456.17</v>
      </c>
      <c r="J40" s="168">
        <v>1037569.85</v>
      </c>
      <c r="K40" s="168">
        <v>889157.98</v>
      </c>
      <c r="L40" s="168">
        <v>959665.54</v>
      </c>
      <c r="M40" s="168">
        <v>987886.92</v>
      </c>
      <c r="N40" s="45">
        <f t="shared" si="0"/>
        <v>11209203.270000001</v>
      </c>
    </row>
    <row r="41" spans="1:14" ht="15" x14ac:dyDescent="0.25">
      <c r="A41" s="50" t="s">
        <v>86</v>
      </c>
      <c r="B41" s="196">
        <v>83282.539999999994</v>
      </c>
      <c r="C41" s="197">
        <v>84629.47</v>
      </c>
      <c r="D41" s="45">
        <v>94111.29</v>
      </c>
      <c r="E41" s="45">
        <v>88553.81</v>
      </c>
      <c r="F41" s="109">
        <v>86048.2</v>
      </c>
      <c r="G41" s="114">
        <v>95245.99</v>
      </c>
      <c r="H41" s="129">
        <v>81970.720000000001</v>
      </c>
      <c r="I41" s="134">
        <v>78388.13</v>
      </c>
      <c r="J41" s="168">
        <v>98531.17</v>
      </c>
      <c r="K41" s="168">
        <v>84437.47</v>
      </c>
      <c r="L41" s="168">
        <v>91133.11</v>
      </c>
      <c r="M41" s="168">
        <v>93090.3</v>
      </c>
      <c r="N41" s="45">
        <f t="shared" si="0"/>
        <v>1059422.2</v>
      </c>
    </row>
    <row r="42" spans="1:14" ht="15" x14ac:dyDescent="0.25">
      <c r="A42" s="50" t="s">
        <v>87</v>
      </c>
      <c r="B42" s="196">
        <v>7748257.8499999996</v>
      </c>
      <c r="C42" s="197">
        <v>7873570.7199999997</v>
      </c>
      <c r="D42" s="45">
        <v>8755720.2100000009</v>
      </c>
      <c r="E42" s="45">
        <v>8238675.04</v>
      </c>
      <c r="F42" s="109">
        <v>8005563.3300000001</v>
      </c>
      <c r="G42" s="114">
        <v>9338761.6999999993</v>
      </c>
      <c r="H42" s="129">
        <v>7626212.4400000004</v>
      </c>
      <c r="I42" s="134">
        <v>7292902.8700000001</v>
      </c>
      <c r="J42" s="168">
        <v>9166926.6199999992</v>
      </c>
      <c r="K42" s="168">
        <v>7855708.1399999997</v>
      </c>
      <c r="L42" s="168">
        <v>8478642.2200000007</v>
      </c>
      <c r="M42" s="168">
        <v>8740636.6999999993</v>
      </c>
      <c r="N42" s="45">
        <f t="shared" si="0"/>
        <v>99121577.839999989</v>
      </c>
    </row>
    <row r="43" spans="1:14" ht="15" x14ac:dyDescent="0.25">
      <c r="A43" s="50" t="s">
        <v>88</v>
      </c>
      <c r="B43" s="196">
        <v>39467.760000000002</v>
      </c>
      <c r="C43" s="197">
        <v>40106.080000000002</v>
      </c>
      <c r="D43" s="45">
        <v>44599.53</v>
      </c>
      <c r="E43" s="45">
        <v>41965.83</v>
      </c>
      <c r="F43" s="109">
        <v>40778.410000000003</v>
      </c>
      <c r="G43" s="114">
        <v>48372.65</v>
      </c>
      <c r="H43" s="129">
        <v>38846.089999999997</v>
      </c>
      <c r="I43" s="134">
        <v>37148.29</v>
      </c>
      <c r="J43" s="168">
        <v>46694.12</v>
      </c>
      <c r="K43" s="168">
        <v>40015.089999999997</v>
      </c>
      <c r="L43" s="168">
        <v>43188.160000000003</v>
      </c>
      <c r="M43" s="168">
        <v>44657.13</v>
      </c>
      <c r="N43" s="45">
        <f t="shared" si="0"/>
        <v>505839.14</v>
      </c>
    </row>
    <row r="44" spans="1:14" ht="15" x14ac:dyDescent="0.25">
      <c r="A44" s="50" t="s">
        <v>89</v>
      </c>
      <c r="B44" s="196">
        <v>2969864.92</v>
      </c>
      <c r="C44" s="197">
        <v>3017896.66</v>
      </c>
      <c r="D44" s="45">
        <v>3356019.74</v>
      </c>
      <c r="E44" s="45">
        <v>3157839.15</v>
      </c>
      <c r="F44" s="109">
        <v>3068488.7</v>
      </c>
      <c r="G44" s="114">
        <v>3635042.26</v>
      </c>
      <c r="H44" s="129">
        <v>2923085.58</v>
      </c>
      <c r="I44" s="134">
        <v>2795329.84</v>
      </c>
      <c r="J44" s="168">
        <v>3513632.91</v>
      </c>
      <c r="K44" s="168">
        <v>3011050.03</v>
      </c>
      <c r="L44" s="168">
        <v>3249817.26</v>
      </c>
      <c r="M44" s="168">
        <v>3359533.97</v>
      </c>
      <c r="N44" s="45">
        <f t="shared" si="0"/>
        <v>38057601.019999996</v>
      </c>
    </row>
    <row r="45" spans="1:14" ht="15" x14ac:dyDescent="0.25">
      <c r="A45" s="50" t="s">
        <v>90</v>
      </c>
      <c r="B45" s="196">
        <v>22640.080000000002</v>
      </c>
      <c r="C45" s="197">
        <v>23006.240000000002</v>
      </c>
      <c r="D45" s="45">
        <v>25583.84</v>
      </c>
      <c r="E45" s="45">
        <v>24073.06</v>
      </c>
      <c r="F45" s="109">
        <v>23391.919999999998</v>
      </c>
      <c r="G45" s="114">
        <v>29312.94</v>
      </c>
      <c r="H45" s="129">
        <v>22283.47</v>
      </c>
      <c r="I45" s="134">
        <v>21309.55</v>
      </c>
      <c r="J45" s="168">
        <v>26785.37</v>
      </c>
      <c r="K45" s="168">
        <v>22954.05</v>
      </c>
      <c r="L45" s="168">
        <v>24774.23</v>
      </c>
      <c r="M45" s="168">
        <v>25878.73</v>
      </c>
      <c r="N45" s="45">
        <f t="shared" si="0"/>
        <v>291993.47999999992</v>
      </c>
    </row>
    <row r="46" spans="1:14" ht="15" x14ac:dyDescent="0.25">
      <c r="A46" s="50" t="s">
        <v>91</v>
      </c>
      <c r="B46" s="196">
        <v>1339844.1000000001</v>
      </c>
      <c r="C46" s="197">
        <v>1361513.45</v>
      </c>
      <c r="D46" s="45">
        <v>1514056.49</v>
      </c>
      <c r="E46" s="45">
        <v>1424648.02</v>
      </c>
      <c r="F46" s="109">
        <v>1384337.88</v>
      </c>
      <c r="G46" s="114">
        <v>1627896.75</v>
      </c>
      <c r="H46" s="129">
        <v>1318739.77</v>
      </c>
      <c r="I46" s="134">
        <v>1261103.22</v>
      </c>
      <c r="J46" s="168">
        <v>1585163.12</v>
      </c>
      <c r="K46" s="168">
        <v>1358424.62</v>
      </c>
      <c r="L46" s="168">
        <v>1466143.61</v>
      </c>
      <c r="M46" s="168">
        <v>1513627.06</v>
      </c>
      <c r="N46" s="45">
        <f t="shared" si="0"/>
        <v>17155498.09</v>
      </c>
    </row>
    <row r="47" spans="1:14" ht="15" x14ac:dyDescent="0.25">
      <c r="A47" s="50" t="s">
        <v>92</v>
      </c>
      <c r="B47" s="196">
        <v>118837.18</v>
      </c>
      <c r="C47" s="197">
        <v>120759.14</v>
      </c>
      <c r="D47" s="45">
        <v>134288.91</v>
      </c>
      <c r="E47" s="45">
        <v>126358.84</v>
      </c>
      <c r="F47" s="109">
        <v>122783.55</v>
      </c>
      <c r="G47" s="114">
        <v>147737.92000000001</v>
      </c>
      <c r="H47" s="129">
        <v>116965.34</v>
      </c>
      <c r="I47" s="134">
        <v>111853.27</v>
      </c>
      <c r="J47" s="168">
        <v>140595.70000000001</v>
      </c>
      <c r="K47" s="168">
        <v>120485.18</v>
      </c>
      <c r="L47" s="168">
        <v>130039.29</v>
      </c>
      <c r="M47" s="168">
        <v>134811.78</v>
      </c>
      <c r="N47" s="45">
        <f t="shared" si="0"/>
        <v>1525516.1</v>
      </c>
    </row>
    <row r="48" spans="1:14" ht="15" x14ac:dyDescent="0.25">
      <c r="A48" s="50" t="s">
        <v>93</v>
      </c>
      <c r="B48" s="196">
        <v>1709938.58</v>
      </c>
      <c r="C48" s="197">
        <v>1737593.48</v>
      </c>
      <c r="D48" s="45">
        <v>1932272.27</v>
      </c>
      <c r="E48" s="45">
        <v>1818167.21</v>
      </c>
      <c r="F48" s="109">
        <v>1766722.52</v>
      </c>
      <c r="G48" s="114">
        <v>2331250.5699999998</v>
      </c>
      <c r="H48" s="129">
        <v>1683004.77</v>
      </c>
      <c r="I48" s="134">
        <v>1609447.73</v>
      </c>
      <c r="J48" s="168">
        <v>2023020.12</v>
      </c>
      <c r="K48" s="168">
        <v>1733651.45</v>
      </c>
      <c r="L48" s="168">
        <v>1871124.8</v>
      </c>
      <c r="M48" s="168">
        <v>1974179.95</v>
      </c>
      <c r="N48" s="45">
        <f t="shared" si="0"/>
        <v>22190373.449999999</v>
      </c>
    </row>
    <row r="49" spans="1:14" ht="15" x14ac:dyDescent="0.25">
      <c r="A49" s="55"/>
      <c r="B49" s="196"/>
      <c r="C49" s="197"/>
      <c r="D49" s="45"/>
      <c r="E49" s="45"/>
      <c r="F49" s="109"/>
      <c r="G49" s="114"/>
      <c r="H49" s="129"/>
      <c r="I49" s="134"/>
      <c r="J49" s="168"/>
      <c r="K49" s="168"/>
      <c r="L49" s="168"/>
      <c r="M49" s="168"/>
      <c r="N49" s="45"/>
    </row>
    <row r="50" spans="1:14" ht="15" x14ac:dyDescent="0.25">
      <c r="A50" s="49" t="s">
        <v>63</v>
      </c>
      <c r="B50" s="196"/>
      <c r="C50" s="197"/>
      <c r="D50" s="45"/>
      <c r="E50" s="45"/>
      <c r="F50" s="109"/>
      <c r="G50" s="114"/>
      <c r="H50" s="129"/>
      <c r="I50" s="134"/>
      <c r="J50" s="168"/>
      <c r="K50" s="168"/>
      <c r="L50" s="168"/>
      <c r="M50" s="168"/>
      <c r="N50" s="45"/>
    </row>
    <row r="51" spans="1:14" ht="15" x14ac:dyDescent="0.25">
      <c r="A51" s="50" t="s">
        <v>94</v>
      </c>
      <c r="B51" s="196">
        <v>69088.63</v>
      </c>
      <c r="C51" s="197">
        <v>70206.009999999995</v>
      </c>
      <c r="D51" s="45">
        <v>78071.839999999997</v>
      </c>
      <c r="E51" s="45">
        <v>73461.52</v>
      </c>
      <c r="F51" s="109">
        <v>71382.94</v>
      </c>
      <c r="G51" s="114">
        <v>81814.5</v>
      </c>
      <c r="H51" s="129">
        <v>68000.39</v>
      </c>
      <c r="I51" s="134">
        <v>65028.38</v>
      </c>
      <c r="J51" s="168">
        <v>81738.429999999993</v>
      </c>
      <c r="K51" s="168">
        <v>70046.73</v>
      </c>
      <c r="L51" s="168">
        <v>75601.23</v>
      </c>
      <c r="M51" s="168">
        <v>77693.66</v>
      </c>
      <c r="N51" s="45">
        <f t="shared" si="0"/>
        <v>882134.25999999989</v>
      </c>
    </row>
    <row r="52" spans="1:14" ht="15" x14ac:dyDescent="0.25">
      <c r="A52" s="50" t="s">
        <v>95</v>
      </c>
      <c r="B52" s="196">
        <v>5727866.1500000004</v>
      </c>
      <c r="C52" s="197">
        <v>5820503.1399999997</v>
      </c>
      <c r="D52" s="45">
        <v>6472628.3399999999</v>
      </c>
      <c r="E52" s="45">
        <v>6090404.9400000004</v>
      </c>
      <c r="F52" s="109">
        <v>5918078.1100000003</v>
      </c>
      <c r="G52" s="114">
        <v>6978245.9900000002</v>
      </c>
      <c r="H52" s="129">
        <v>5637644.5999999996</v>
      </c>
      <c r="I52" s="134">
        <v>5391246.9400000004</v>
      </c>
      <c r="J52" s="168">
        <v>6776610.9100000001</v>
      </c>
      <c r="K52" s="168">
        <v>5807298.3099999996</v>
      </c>
      <c r="L52" s="168">
        <v>6267799.6299999999</v>
      </c>
      <c r="M52" s="168">
        <v>6473963.4299999997</v>
      </c>
      <c r="N52" s="45">
        <f t="shared" si="0"/>
        <v>73362290.49000001</v>
      </c>
    </row>
    <row r="53" spans="1:14" ht="15" x14ac:dyDescent="0.25">
      <c r="A53" s="50" t="s">
        <v>96</v>
      </c>
      <c r="B53" s="196">
        <v>266290.15999999997</v>
      </c>
      <c r="C53" s="197">
        <v>270596.88</v>
      </c>
      <c r="D53" s="45">
        <v>300914.37</v>
      </c>
      <c r="E53" s="45">
        <v>283144.7</v>
      </c>
      <c r="F53" s="109">
        <v>275133.17</v>
      </c>
      <c r="G53" s="114">
        <v>326150.2</v>
      </c>
      <c r="H53" s="129">
        <v>262095.74</v>
      </c>
      <c r="I53" s="134">
        <v>250640.64000000001</v>
      </c>
      <c r="J53" s="168">
        <v>315046.61</v>
      </c>
      <c r="K53" s="168">
        <v>269982.99</v>
      </c>
      <c r="L53" s="168">
        <v>291391.83</v>
      </c>
      <c r="M53" s="168">
        <v>301265.88</v>
      </c>
      <c r="N53" s="45">
        <f t="shared" si="0"/>
        <v>3412653.17</v>
      </c>
    </row>
    <row r="54" spans="1:14" ht="15" x14ac:dyDescent="0.25">
      <c r="A54" s="50" t="s">
        <v>97</v>
      </c>
      <c r="B54" s="196">
        <v>2356724.04</v>
      </c>
      <c r="C54" s="197">
        <v>2394839.4300000002</v>
      </c>
      <c r="D54" s="45">
        <v>2663155.6</v>
      </c>
      <c r="E54" s="45">
        <v>2505890.2200000002</v>
      </c>
      <c r="F54" s="109">
        <v>2434986.54</v>
      </c>
      <c r="G54" s="114">
        <v>2859714.44</v>
      </c>
      <c r="H54" s="129">
        <v>2319602.4900000002</v>
      </c>
      <c r="I54" s="134">
        <v>2218222.4500000002</v>
      </c>
      <c r="J54" s="168">
        <v>2788228.89</v>
      </c>
      <c r="K54" s="168">
        <v>2389406.31</v>
      </c>
      <c r="L54" s="168">
        <v>2578879.06</v>
      </c>
      <c r="M54" s="168">
        <v>2661784.2400000002</v>
      </c>
      <c r="N54" s="45">
        <f t="shared" si="0"/>
        <v>30171433.710000001</v>
      </c>
    </row>
    <row r="55" spans="1:14" ht="15" x14ac:dyDescent="0.25">
      <c r="A55" s="50" t="s">
        <v>98</v>
      </c>
      <c r="B55" s="196">
        <v>87178.4</v>
      </c>
      <c r="C55" s="197">
        <v>88588.34</v>
      </c>
      <c r="D55" s="45">
        <v>98513.72</v>
      </c>
      <c r="E55" s="45">
        <v>92696.26</v>
      </c>
      <c r="F55" s="109">
        <v>90073.43</v>
      </c>
      <c r="G55" s="114">
        <v>102143.7</v>
      </c>
      <c r="H55" s="129">
        <v>85805.22</v>
      </c>
      <c r="I55" s="134">
        <v>82055.039999999994</v>
      </c>
      <c r="J55" s="168">
        <v>103140.34</v>
      </c>
      <c r="K55" s="168">
        <v>88387.36</v>
      </c>
      <c r="L55" s="168">
        <v>95396.21</v>
      </c>
      <c r="M55" s="168">
        <v>97853.66</v>
      </c>
      <c r="N55" s="45">
        <f t="shared" si="0"/>
        <v>1111831.68</v>
      </c>
    </row>
    <row r="56" spans="1:14" ht="15" x14ac:dyDescent="0.25">
      <c r="A56" s="50" t="s">
        <v>99</v>
      </c>
      <c r="B56" s="196">
        <v>16856.78</v>
      </c>
      <c r="C56" s="197">
        <v>17129.400000000001</v>
      </c>
      <c r="D56" s="45">
        <v>19048.57</v>
      </c>
      <c r="E56" s="45">
        <v>17923.71</v>
      </c>
      <c r="F56" s="109">
        <v>17416.560000000001</v>
      </c>
      <c r="G56" s="114">
        <v>19926.68</v>
      </c>
      <c r="H56" s="129">
        <v>16591.259999999998</v>
      </c>
      <c r="I56" s="134">
        <v>15866.13</v>
      </c>
      <c r="J56" s="168">
        <v>19943.169999999998</v>
      </c>
      <c r="K56" s="168">
        <v>17090.54</v>
      </c>
      <c r="L56" s="168">
        <v>18445.77</v>
      </c>
      <c r="M56" s="168">
        <v>18950.43</v>
      </c>
      <c r="N56" s="45">
        <f>SUM(B56:M56)</f>
        <v>215188.99999999994</v>
      </c>
    </row>
    <row r="57" spans="1:14" x14ac:dyDescent="0.2">
      <c r="A57" s="50"/>
      <c r="B57" s="198"/>
      <c r="C57" s="168"/>
      <c r="D57" s="45"/>
      <c r="E57" s="45"/>
      <c r="F57" s="109"/>
      <c r="G57" s="114"/>
      <c r="H57" s="129"/>
      <c r="I57" s="134"/>
      <c r="J57" s="168"/>
      <c r="K57" s="168"/>
      <c r="L57" s="168"/>
      <c r="M57" s="168"/>
      <c r="N57" s="45"/>
    </row>
    <row r="58" spans="1:14" x14ac:dyDescent="0.2">
      <c r="A58" s="51" t="s">
        <v>100</v>
      </c>
      <c r="B58" s="199">
        <v>123834280.16888396</v>
      </c>
      <c r="C58" s="67">
        <v>125837042.67888397</v>
      </c>
      <c r="D58" s="52">
        <v>139935642.43888402</v>
      </c>
      <c r="E58" s="52">
        <v>131672175.86888398</v>
      </c>
      <c r="F58" s="110">
        <v>127946561.49888398</v>
      </c>
      <c r="G58" s="115">
        <v>154610866.15888399</v>
      </c>
      <c r="H58" s="130">
        <v>121883738.36888404</v>
      </c>
      <c r="I58" s="135">
        <v>116556752.05888401</v>
      </c>
      <c r="J58" s="67">
        <v>146507583.74888399</v>
      </c>
      <c r="K58" s="67">
        <v>125551561.16888398</v>
      </c>
      <c r="L58" s="67">
        <v>135507354.75888398</v>
      </c>
      <c r="M58" s="67">
        <v>140591074.83888394</v>
      </c>
      <c r="N58" s="52">
        <f>SUM(B58:M58)</f>
        <v>1590434633.756608</v>
      </c>
    </row>
    <row r="59" spans="1:14" x14ac:dyDescent="0.2">
      <c r="A59" s="53"/>
      <c r="B59" s="93"/>
      <c r="C59" s="168"/>
      <c r="D59" s="45"/>
      <c r="E59" s="45"/>
      <c r="F59" s="109"/>
      <c r="G59" s="114"/>
      <c r="H59" s="129"/>
      <c r="I59" s="134"/>
      <c r="J59" s="168"/>
      <c r="K59" s="168"/>
      <c r="L59" s="168"/>
      <c r="M59" s="168"/>
      <c r="N59" s="45"/>
    </row>
    <row r="60" spans="1:14" x14ac:dyDescent="0.2">
      <c r="A60" s="49" t="s">
        <v>101</v>
      </c>
      <c r="B60" s="93"/>
      <c r="C60" s="168"/>
      <c r="D60" s="45"/>
      <c r="E60" s="45"/>
      <c r="F60" s="109"/>
      <c r="G60" s="114"/>
      <c r="H60" s="129"/>
      <c r="I60" s="134"/>
      <c r="J60" s="168"/>
      <c r="K60" s="168"/>
      <c r="L60" s="168"/>
      <c r="M60" s="168"/>
      <c r="N60" s="45"/>
    </row>
    <row r="61" spans="1:14" x14ac:dyDescent="0.2">
      <c r="A61" s="49" t="s">
        <v>102</v>
      </c>
      <c r="B61" s="93"/>
      <c r="C61" s="168"/>
      <c r="D61" s="45"/>
      <c r="E61" s="45"/>
      <c r="F61" s="109"/>
      <c r="G61" s="114"/>
      <c r="H61" s="129"/>
      <c r="I61" s="134"/>
      <c r="J61" s="168"/>
      <c r="K61" s="168"/>
      <c r="L61" s="168"/>
      <c r="M61" s="168"/>
      <c r="N61" s="45"/>
    </row>
    <row r="62" spans="1:14" x14ac:dyDescent="0.2">
      <c r="A62" s="50" t="s">
        <v>103</v>
      </c>
      <c r="B62" s="93">
        <v>11498.7</v>
      </c>
      <c r="C62" s="168">
        <v>11498.7</v>
      </c>
      <c r="D62" s="45">
        <v>11498.7</v>
      </c>
      <c r="E62" s="45">
        <v>11498.7</v>
      </c>
      <c r="F62" s="109">
        <v>11498.7</v>
      </c>
      <c r="G62" s="114">
        <v>11498.7</v>
      </c>
      <c r="H62" s="129">
        <v>11498.7</v>
      </c>
      <c r="I62" s="134">
        <v>11498.7</v>
      </c>
      <c r="J62" s="168">
        <v>11498.7</v>
      </c>
      <c r="K62" s="168">
        <v>11498.7</v>
      </c>
      <c r="L62" s="168">
        <v>11498.7</v>
      </c>
      <c r="M62" s="168">
        <v>11498.7</v>
      </c>
      <c r="N62" s="45">
        <f t="shared" si="0"/>
        <v>137984.4</v>
      </c>
    </row>
    <row r="63" spans="1:14" x14ac:dyDescent="0.2">
      <c r="A63" s="50" t="s">
        <v>104</v>
      </c>
      <c r="B63" s="93">
        <v>609.25</v>
      </c>
      <c r="C63" s="168">
        <v>609.25</v>
      </c>
      <c r="D63" s="45">
        <v>609.25</v>
      </c>
      <c r="E63" s="45">
        <v>609.25</v>
      </c>
      <c r="F63" s="109">
        <v>609.25</v>
      </c>
      <c r="G63" s="114">
        <v>609.25</v>
      </c>
      <c r="H63" s="129">
        <v>609.25</v>
      </c>
      <c r="I63" s="134">
        <v>609.25</v>
      </c>
      <c r="J63" s="168">
        <v>609.25</v>
      </c>
      <c r="K63" s="168">
        <v>609.25</v>
      </c>
      <c r="L63" s="168">
        <v>609.25</v>
      </c>
      <c r="M63" s="168">
        <v>609.25</v>
      </c>
      <c r="N63" s="45">
        <f t="shared" si="0"/>
        <v>7311</v>
      </c>
    </row>
    <row r="64" spans="1:14" x14ac:dyDescent="0.2">
      <c r="A64" s="50" t="s">
        <v>105</v>
      </c>
      <c r="B64" s="93">
        <v>11221.62</v>
      </c>
      <c r="C64" s="168">
        <v>11221.62</v>
      </c>
      <c r="D64" s="45">
        <v>11221.62</v>
      </c>
      <c r="E64" s="45">
        <v>11221.62</v>
      </c>
      <c r="F64" s="109">
        <v>11221.62</v>
      </c>
      <c r="G64" s="114">
        <v>11221.62</v>
      </c>
      <c r="H64" s="129">
        <v>11221.62</v>
      </c>
      <c r="I64" s="134">
        <v>11221.62</v>
      </c>
      <c r="J64" s="168">
        <v>11221.62</v>
      </c>
      <c r="K64" s="168">
        <v>11221.62</v>
      </c>
      <c r="L64" s="168">
        <v>11221.62</v>
      </c>
      <c r="M64" s="168">
        <v>11221.62</v>
      </c>
      <c r="N64" s="45">
        <f t="shared" si="0"/>
        <v>134659.43999999997</v>
      </c>
    </row>
    <row r="65" spans="1:14" x14ac:dyDescent="0.2">
      <c r="A65" s="50" t="s">
        <v>106</v>
      </c>
      <c r="B65" s="93">
        <v>36472.53</v>
      </c>
      <c r="C65" s="168">
        <v>36472.53</v>
      </c>
      <c r="D65" s="45">
        <v>36472.53</v>
      </c>
      <c r="E65" s="45">
        <v>36472.53</v>
      </c>
      <c r="F65" s="109">
        <v>36472.53</v>
      </c>
      <c r="G65" s="114">
        <v>36472.53</v>
      </c>
      <c r="H65" s="129">
        <v>36472.53</v>
      </c>
      <c r="I65" s="134">
        <v>36472.53</v>
      </c>
      <c r="J65" s="168">
        <v>36472.53</v>
      </c>
      <c r="K65" s="168">
        <v>36472.53</v>
      </c>
      <c r="L65" s="168">
        <v>36472.53</v>
      </c>
      <c r="M65" s="168">
        <v>36472.53</v>
      </c>
      <c r="N65" s="45">
        <f t="shared" si="0"/>
        <v>437670.3600000001</v>
      </c>
    </row>
    <row r="66" spans="1:14" x14ac:dyDescent="0.2">
      <c r="A66" s="50"/>
      <c r="B66" s="93"/>
      <c r="C66" s="168"/>
      <c r="D66" s="45"/>
      <c r="E66" s="45"/>
      <c r="F66" s="109"/>
      <c r="G66" s="114"/>
      <c r="H66" s="129"/>
      <c r="I66" s="134"/>
      <c r="J66" s="168"/>
      <c r="K66" s="168"/>
      <c r="L66" s="168"/>
      <c r="M66" s="168"/>
      <c r="N66" s="45"/>
    </row>
    <row r="67" spans="1:14" x14ac:dyDescent="0.2">
      <c r="A67" s="49" t="s">
        <v>68</v>
      </c>
      <c r="B67" s="93"/>
      <c r="C67" s="168"/>
      <c r="D67" s="45"/>
      <c r="E67" s="45"/>
      <c r="F67" s="109"/>
      <c r="G67" s="114"/>
      <c r="H67" s="129"/>
      <c r="I67" s="134"/>
      <c r="J67" s="168"/>
      <c r="K67" s="168"/>
      <c r="L67" s="168"/>
      <c r="M67" s="168"/>
      <c r="N67" s="45"/>
    </row>
    <row r="68" spans="1:14" x14ac:dyDescent="0.2">
      <c r="A68" s="50" t="s">
        <v>107</v>
      </c>
      <c r="B68" s="93">
        <v>1346775.7099999993</v>
      </c>
      <c r="C68" s="168">
        <v>1335787.3399999994</v>
      </c>
      <c r="D68" s="45">
        <v>1484348.9499999997</v>
      </c>
      <c r="E68" s="45">
        <v>1230279.9900000002</v>
      </c>
      <c r="F68" s="109">
        <v>1147540.0799999998</v>
      </c>
      <c r="G68" s="114">
        <v>1457632.3000000007</v>
      </c>
      <c r="H68" s="129">
        <v>1071223.8499999999</v>
      </c>
      <c r="I68" s="134">
        <v>975202.37</v>
      </c>
      <c r="J68" s="168">
        <v>1282128.1200000003</v>
      </c>
      <c r="K68" s="168">
        <v>1051339.6499999999</v>
      </c>
      <c r="L68" s="168">
        <v>1161738.45</v>
      </c>
      <c r="M68" s="168">
        <v>1523342.11</v>
      </c>
      <c r="N68" s="45">
        <f t="shared" si="0"/>
        <v>15067338.919999998</v>
      </c>
    </row>
    <row r="69" spans="1:14" x14ac:dyDescent="0.2">
      <c r="A69" s="50"/>
      <c r="B69" s="93"/>
      <c r="C69" s="168"/>
      <c r="D69" s="45"/>
      <c r="E69" s="45"/>
      <c r="F69" s="109"/>
      <c r="G69" s="114"/>
      <c r="H69" s="129"/>
      <c r="I69" s="134"/>
      <c r="J69" s="168"/>
      <c r="K69" s="168"/>
      <c r="L69" s="168"/>
      <c r="M69" s="168"/>
      <c r="N69" s="45"/>
    </row>
    <row r="70" spans="1:14" x14ac:dyDescent="0.2">
      <c r="A70" s="50" t="s">
        <v>108</v>
      </c>
      <c r="B70" s="93">
        <v>32375.81</v>
      </c>
      <c r="C70" s="168">
        <v>32114.7</v>
      </c>
      <c r="D70" s="45">
        <v>35644.879999999997</v>
      </c>
      <c r="E70" s="45">
        <v>29607.59</v>
      </c>
      <c r="F70" s="109">
        <v>27626.52</v>
      </c>
      <c r="G70" s="114">
        <v>35024.99</v>
      </c>
      <c r="H70" s="129">
        <v>25789.24</v>
      </c>
      <c r="I70" s="134">
        <v>23477.57</v>
      </c>
      <c r="J70" s="168">
        <v>30866.67</v>
      </c>
      <c r="K70" s="168">
        <v>25310.54</v>
      </c>
      <c r="L70" s="168">
        <v>27968.34</v>
      </c>
      <c r="M70" s="168">
        <v>36673.79</v>
      </c>
      <c r="N70" s="45">
        <f t="shared" si="0"/>
        <v>362480.63999999996</v>
      </c>
    </row>
    <row r="71" spans="1:14" x14ac:dyDescent="0.2">
      <c r="A71" s="50" t="s">
        <v>109</v>
      </c>
      <c r="B71" s="93">
        <v>1324.18</v>
      </c>
      <c r="C71" s="168">
        <v>1313.36</v>
      </c>
      <c r="D71" s="45">
        <v>1459.74</v>
      </c>
      <c r="E71" s="45">
        <v>1209.3900000000001</v>
      </c>
      <c r="F71" s="109">
        <v>1127.98</v>
      </c>
      <c r="G71" s="114">
        <v>1433.3</v>
      </c>
      <c r="H71" s="129">
        <v>1052.96</v>
      </c>
      <c r="I71" s="134">
        <v>958.58</v>
      </c>
      <c r="J71" s="168">
        <v>1260.27</v>
      </c>
      <c r="K71" s="168">
        <v>1033.42</v>
      </c>
      <c r="L71" s="168">
        <v>1141.93</v>
      </c>
      <c r="M71" s="168">
        <v>1497.37</v>
      </c>
      <c r="N71" s="45">
        <f t="shared" si="0"/>
        <v>14812.48</v>
      </c>
    </row>
    <row r="72" spans="1:14" x14ac:dyDescent="0.2">
      <c r="A72" s="50" t="s">
        <v>110</v>
      </c>
      <c r="B72" s="93">
        <v>43057.62</v>
      </c>
      <c r="C72" s="168">
        <v>42699.040000000001</v>
      </c>
      <c r="D72" s="45">
        <v>47547.040000000001</v>
      </c>
      <c r="E72" s="45">
        <v>39256.019999999997</v>
      </c>
      <c r="F72" s="109">
        <v>36591.730000000003</v>
      </c>
      <c r="G72" s="114">
        <v>46639.44</v>
      </c>
      <c r="H72" s="129">
        <v>34158.22</v>
      </c>
      <c r="I72" s="134">
        <v>31096.38</v>
      </c>
      <c r="J72" s="168">
        <v>40883.35</v>
      </c>
      <c r="K72" s="168">
        <v>33524.18</v>
      </c>
      <c r="L72" s="168">
        <v>37044.47</v>
      </c>
      <c r="M72" s="168">
        <v>48574.97</v>
      </c>
      <c r="N72" s="45">
        <f t="shared" si="0"/>
        <v>481072.45999999996</v>
      </c>
    </row>
    <row r="73" spans="1:14" x14ac:dyDescent="0.2">
      <c r="A73" s="50"/>
      <c r="B73" s="93"/>
      <c r="C73" s="168"/>
      <c r="D73" s="45"/>
      <c r="E73" s="45"/>
      <c r="F73" s="109"/>
      <c r="G73" s="114"/>
      <c r="H73" s="129"/>
      <c r="I73" s="134"/>
      <c r="J73" s="168"/>
      <c r="K73" s="168"/>
      <c r="L73" s="168"/>
      <c r="M73" s="168"/>
      <c r="N73" s="45"/>
    </row>
    <row r="74" spans="1:14" x14ac:dyDescent="0.2">
      <c r="A74" s="49" t="s">
        <v>63</v>
      </c>
      <c r="B74" s="93"/>
      <c r="C74" s="168"/>
      <c r="D74" s="45"/>
      <c r="E74" s="45"/>
      <c r="F74" s="109"/>
      <c r="G74" s="114"/>
      <c r="H74" s="129"/>
      <c r="I74" s="134"/>
      <c r="J74" s="168"/>
      <c r="K74" s="168"/>
      <c r="L74" s="168"/>
      <c r="M74" s="168"/>
      <c r="N74" s="45"/>
    </row>
    <row r="75" spans="1:14" x14ac:dyDescent="0.2">
      <c r="A75" s="50" t="s">
        <v>64</v>
      </c>
      <c r="B75" s="93">
        <v>2934.49</v>
      </c>
      <c r="C75" s="168">
        <v>2910.64</v>
      </c>
      <c r="D75" s="45">
        <v>3233.18</v>
      </c>
      <c r="E75" s="45">
        <v>2681.57</v>
      </c>
      <c r="F75" s="109">
        <v>2501.5100000000002</v>
      </c>
      <c r="G75" s="114">
        <v>3175.6</v>
      </c>
      <c r="H75" s="129">
        <v>2335.15</v>
      </c>
      <c r="I75" s="134">
        <v>2125.83</v>
      </c>
      <c r="J75" s="168">
        <v>2794.9</v>
      </c>
      <c r="K75" s="168">
        <v>2291.8000000000002</v>
      </c>
      <c r="L75" s="168">
        <v>2532.46</v>
      </c>
      <c r="M75" s="168">
        <v>3320.72</v>
      </c>
      <c r="N75" s="45">
        <f t="shared" si="0"/>
        <v>32837.85</v>
      </c>
    </row>
    <row r="76" spans="1:14" x14ac:dyDescent="0.2">
      <c r="A76" s="50" t="s">
        <v>111</v>
      </c>
      <c r="B76" s="93">
        <v>2200.36</v>
      </c>
      <c r="C76" s="168">
        <v>2182.92</v>
      </c>
      <c r="D76" s="45">
        <v>2418.66</v>
      </c>
      <c r="E76" s="45">
        <v>2015.5</v>
      </c>
      <c r="F76" s="109">
        <v>1881.67</v>
      </c>
      <c r="G76" s="114">
        <v>2378.8000000000002</v>
      </c>
      <c r="H76" s="129">
        <v>1756.53</v>
      </c>
      <c r="I76" s="134">
        <v>1599.08</v>
      </c>
      <c r="J76" s="168">
        <v>2102.36</v>
      </c>
      <c r="K76" s="168">
        <v>1723.92</v>
      </c>
      <c r="L76" s="168">
        <v>1904.95</v>
      </c>
      <c r="M76" s="168">
        <v>2497.88</v>
      </c>
      <c r="N76" s="45">
        <f t="shared" si="0"/>
        <v>24662.630000000005</v>
      </c>
    </row>
    <row r="77" spans="1:14" x14ac:dyDescent="0.2">
      <c r="A77" s="50" t="s">
        <v>112</v>
      </c>
      <c r="B77" s="93">
        <v>16182.05</v>
      </c>
      <c r="C77" s="168">
        <v>16049.74</v>
      </c>
      <c r="D77" s="45">
        <v>17838.63</v>
      </c>
      <c r="E77" s="45">
        <v>14779.27</v>
      </c>
      <c r="F77" s="109">
        <v>13784.37</v>
      </c>
      <c r="G77" s="114">
        <v>17515.52</v>
      </c>
      <c r="H77" s="129">
        <v>12867.65</v>
      </c>
      <c r="I77" s="134">
        <v>11714.23</v>
      </c>
      <c r="J77" s="168">
        <v>15401.06</v>
      </c>
      <c r="K77" s="168">
        <v>12628.8</v>
      </c>
      <c r="L77" s="168">
        <v>13954.92</v>
      </c>
      <c r="M77" s="168">
        <v>18298.55</v>
      </c>
      <c r="N77" s="45">
        <f t="shared" si="0"/>
        <v>181014.78999999998</v>
      </c>
    </row>
    <row r="78" spans="1:14" x14ac:dyDescent="0.2">
      <c r="A78" s="50" t="s">
        <v>113</v>
      </c>
      <c r="B78" s="93">
        <v>205046.59</v>
      </c>
      <c r="C78" s="168">
        <v>203371.55</v>
      </c>
      <c r="D78" s="45">
        <v>226017.99</v>
      </c>
      <c r="E78" s="45">
        <v>187288.21</v>
      </c>
      <c r="F78" s="109">
        <v>174685.65</v>
      </c>
      <c r="G78" s="114">
        <v>221935.2</v>
      </c>
      <c r="H78" s="129">
        <v>163068.32</v>
      </c>
      <c r="I78" s="134">
        <v>148451.34</v>
      </c>
      <c r="J78" s="168">
        <v>195173.47</v>
      </c>
      <c r="K78" s="168">
        <v>160041.42000000001</v>
      </c>
      <c r="L78" s="168">
        <v>176847.01</v>
      </c>
      <c r="M78" s="168">
        <v>231892.56</v>
      </c>
      <c r="N78" s="45">
        <f t="shared" si="0"/>
        <v>2293819.31</v>
      </c>
    </row>
    <row r="79" spans="1:14" x14ac:dyDescent="0.2">
      <c r="A79" s="50" t="s">
        <v>114</v>
      </c>
      <c r="B79" s="93">
        <v>94598.58</v>
      </c>
      <c r="C79" s="168">
        <v>93833.85</v>
      </c>
      <c r="D79" s="45">
        <v>104172.99</v>
      </c>
      <c r="E79" s="45">
        <v>86491.07</v>
      </c>
      <c r="F79" s="109">
        <v>80697.899999999994</v>
      </c>
      <c r="G79" s="114">
        <v>102348.53</v>
      </c>
      <c r="H79" s="129">
        <v>75331.149999999994</v>
      </c>
      <c r="I79" s="134">
        <v>68578.679999999993</v>
      </c>
      <c r="J79" s="168">
        <v>90162.47</v>
      </c>
      <c r="K79" s="168">
        <v>73932.850000000006</v>
      </c>
      <c r="L79" s="168">
        <v>81696.37</v>
      </c>
      <c r="M79" s="168">
        <v>107125.25</v>
      </c>
      <c r="N79" s="45">
        <f t="shared" ref="N79:N136" si="1">SUM(B79:M79)</f>
        <v>1058969.69</v>
      </c>
    </row>
    <row r="80" spans="1:14" x14ac:dyDescent="0.2">
      <c r="A80" s="50" t="s">
        <v>115</v>
      </c>
      <c r="B80" s="93">
        <v>32424.06</v>
      </c>
      <c r="C80" s="168">
        <v>32162.02</v>
      </c>
      <c r="D80" s="45">
        <v>35704.81</v>
      </c>
      <c r="E80" s="45">
        <v>29645.95</v>
      </c>
      <c r="F80" s="109">
        <v>27660.51</v>
      </c>
      <c r="G80" s="114">
        <v>35080</v>
      </c>
      <c r="H80" s="129">
        <v>25820.97</v>
      </c>
      <c r="I80" s="134">
        <v>23506.45</v>
      </c>
      <c r="J80" s="168">
        <v>30904.65</v>
      </c>
      <c r="K80" s="168">
        <v>25341.68</v>
      </c>
      <c r="L80" s="168">
        <v>28002.75</v>
      </c>
      <c r="M80" s="168">
        <v>36718.910000000003</v>
      </c>
      <c r="N80" s="45">
        <f t="shared" si="1"/>
        <v>362972.76</v>
      </c>
    </row>
    <row r="81" spans="1:14" x14ac:dyDescent="0.2">
      <c r="A81" s="50" t="s">
        <v>116</v>
      </c>
      <c r="B81" s="93">
        <v>64712.92</v>
      </c>
      <c r="C81" s="168">
        <v>64198.69</v>
      </c>
      <c r="D81" s="45">
        <v>71151.05</v>
      </c>
      <c r="E81" s="45">
        <v>59261.17</v>
      </c>
      <c r="F81" s="109">
        <v>55321.47</v>
      </c>
      <c r="G81" s="114">
        <v>69968.42</v>
      </c>
      <c r="H81" s="129">
        <v>51642.36</v>
      </c>
      <c r="I81" s="134">
        <v>47013.279999999999</v>
      </c>
      <c r="J81" s="168">
        <v>61809.79</v>
      </c>
      <c r="K81" s="168">
        <v>50683.76</v>
      </c>
      <c r="L81" s="168">
        <v>56005.95</v>
      </c>
      <c r="M81" s="168">
        <v>73438.41</v>
      </c>
      <c r="N81" s="45">
        <f t="shared" si="1"/>
        <v>725207.27</v>
      </c>
    </row>
    <row r="82" spans="1:14" x14ac:dyDescent="0.2">
      <c r="A82" s="50" t="s">
        <v>117</v>
      </c>
      <c r="B82" s="93">
        <v>2085.37</v>
      </c>
      <c r="C82" s="168">
        <v>2068.77</v>
      </c>
      <c r="D82" s="45">
        <v>2293.23</v>
      </c>
      <c r="E82" s="45">
        <v>1909.36</v>
      </c>
      <c r="F82" s="109">
        <v>1782.33</v>
      </c>
      <c r="G82" s="114">
        <v>2254.89</v>
      </c>
      <c r="H82" s="129">
        <v>1663.79</v>
      </c>
      <c r="I82" s="134">
        <v>1514.66</v>
      </c>
      <c r="J82" s="168">
        <v>1991.36</v>
      </c>
      <c r="K82" s="168">
        <v>1632.91</v>
      </c>
      <c r="L82" s="168">
        <v>1804.38</v>
      </c>
      <c r="M82" s="168">
        <v>2366.0100000000002</v>
      </c>
      <c r="N82" s="45">
        <f t="shared" si="1"/>
        <v>23367.059999999998</v>
      </c>
    </row>
    <row r="83" spans="1:14" x14ac:dyDescent="0.2">
      <c r="A83" s="50" t="s">
        <v>118</v>
      </c>
      <c r="B83" s="93">
        <v>893.6</v>
      </c>
      <c r="C83" s="168">
        <v>886.57</v>
      </c>
      <c r="D83" s="45">
        <v>981.54</v>
      </c>
      <c r="E83" s="45">
        <v>819.13</v>
      </c>
      <c r="F83" s="109">
        <v>764.93</v>
      </c>
      <c r="G83" s="114">
        <v>965.77</v>
      </c>
      <c r="H83" s="129">
        <v>714.06</v>
      </c>
      <c r="I83" s="134">
        <v>650.04999999999995</v>
      </c>
      <c r="J83" s="168">
        <v>854.64</v>
      </c>
      <c r="K83" s="168">
        <v>700.8</v>
      </c>
      <c r="L83" s="168">
        <v>774.39</v>
      </c>
      <c r="M83" s="168">
        <v>1015.43</v>
      </c>
      <c r="N83" s="45">
        <f t="shared" si="1"/>
        <v>10020.91</v>
      </c>
    </row>
    <row r="84" spans="1:14" x14ac:dyDescent="0.2">
      <c r="A84" s="50" t="s">
        <v>119</v>
      </c>
      <c r="B84" s="93">
        <v>6494.92</v>
      </c>
      <c r="C84" s="168">
        <v>6442.62</v>
      </c>
      <c r="D84" s="45">
        <v>7149.69</v>
      </c>
      <c r="E84" s="45">
        <v>5940.47</v>
      </c>
      <c r="F84" s="109">
        <v>5543.27</v>
      </c>
      <c r="G84" s="114">
        <v>7025.95</v>
      </c>
      <c r="H84" s="129">
        <v>5174.62</v>
      </c>
      <c r="I84" s="134">
        <v>4710.78</v>
      </c>
      <c r="J84" s="168">
        <v>6193.4</v>
      </c>
      <c r="K84" s="168">
        <v>5078.5600000000004</v>
      </c>
      <c r="L84" s="168">
        <v>5611.85</v>
      </c>
      <c r="M84" s="168">
        <v>7358.6</v>
      </c>
      <c r="N84" s="45">
        <f t="shared" si="1"/>
        <v>72724.73</v>
      </c>
    </row>
    <row r="85" spans="1:14" x14ac:dyDescent="0.2">
      <c r="A85" s="50" t="s">
        <v>120</v>
      </c>
      <c r="B85" s="93">
        <v>2564.23</v>
      </c>
      <c r="C85" s="168">
        <v>2536.16</v>
      </c>
      <c r="D85" s="45">
        <v>2915.69</v>
      </c>
      <c r="E85" s="45">
        <v>2266.62</v>
      </c>
      <c r="F85" s="109">
        <v>2090.4</v>
      </c>
      <c r="G85" s="114">
        <v>2812.29</v>
      </c>
      <c r="H85" s="129">
        <v>1951.38</v>
      </c>
      <c r="I85" s="134">
        <v>1776.46</v>
      </c>
      <c r="J85" s="168">
        <v>2335.5700000000002</v>
      </c>
      <c r="K85" s="168">
        <v>1915.15</v>
      </c>
      <c r="L85" s="168">
        <v>2116.2600000000002</v>
      </c>
      <c r="M85" s="168">
        <v>2774.97</v>
      </c>
      <c r="N85" s="45">
        <f t="shared" si="1"/>
        <v>28055.18</v>
      </c>
    </row>
    <row r="86" spans="1:14" x14ac:dyDescent="0.2">
      <c r="A86" s="50" t="s">
        <v>121</v>
      </c>
      <c r="B86" s="93">
        <v>47821.25</v>
      </c>
      <c r="C86" s="168">
        <v>47444.42</v>
      </c>
      <c r="D86" s="45">
        <v>52539.14</v>
      </c>
      <c r="E86" s="45">
        <v>43826.19</v>
      </c>
      <c r="F86" s="109">
        <v>40923.14</v>
      </c>
      <c r="G86" s="114">
        <v>51688.52</v>
      </c>
      <c r="H86" s="129">
        <v>38201.58</v>
      </c>
      <c r="I86" s="134">
        <v>34777.300000000003</v>
      </c>
      <c r="J86" s="168">
        <v>45722.77</v>
      </c>
      <c r="K86" s="168">
        <v>37492.480000000003</v>
      </c>
      <c r="L86" s="168">
        <v>41429.480000000003</v>
      </c>
      <c r="M86" s="168">
        <v>54324.85</v>
      </c>
      <c r="N86" s="45">
        <f t="shared" si="1"/>
        <v>536191.12</v>
      </c>
    </row>
    <row r="87" spans="1:14" x14ac:dyDescent="0.2">
      <c r="A87" s="50" t="s">
        <v>65</v>
      </c>
      <c r="B87" s="93">
        <v>0</v>
      </c>
      <c r="C87" s="168">
        <v>0</v>
      </c>
      <c r="D87" s="45">
        <v>0</v>
      </c>
      <c r="E87" s="45">
        <v>0</v>
      </c>
      <c r="F87" s="109">
        <v>0</v>
      </c>
      <c r="G87" s="114">
        <v>0</v>
      </c>
      <c r="H87" s="129">
        <v>0</v>
      </c>
      <c r="I87" s="134">
        <v>0</v>
      </c>
      <c r="J87" s="168">
        <v>0</v>
      </c>
      <c r="K87" s="168">
        <v>0</v>
      </c>
      <c r="L87" s="168">
        <v>0</v>
      </c>
      <c r="M87" s="168">
        <v>0</v>
      </c>
      <c r="N87" s="45">
        <f t="shared" si="1"/>
        <v>0</v>
      </c>
    </row>
    <row r="88" spans="1:14" x14ac:dyDescent="0.2">
      <c r="A88" s="50" t="s">
        <v>122</v>
      </c>
      <c r="B88" s="93">
        <v>9183.34</v>
      </c>
      <c r="C88" s="168">
        <v>9109.26</v>
      </c>
      <c r="D88" s="45">
        <v>10110.85</v>
      </c>
      <c r="E88" s="45">
        <v>8397.93</v>
      </c>
      <c r="F88" s="109">
        <v>7835.96</v>
      </c>
      <c r="G88" s="114">
        <v>9934.8799999999992</v>
      </c>
      <c r="H88" s="129">
        <v>7314.83</v>
      </c>
      <c r="I88" s="134">
        <v>6659.15</v>
      </c>
      <c r="J88" s="168">
        <v>8754.99</v>
      </c>
      <c r="K88" s="168">
        <v>7179.06</v>
      </c>
      <c r="L88" s="168">
        <v>7932.91</v>
      </c>
      <c r="M88" s="168">
        <v>10402.120000000001</v>
      </c>
      <c r="N88" s="45">
        <f t="shared" si="1"/>
        <v>102815.28</v>
      </c>
    </row>
    <row r="89" spans="1:14" x14ac:dyDescent="0.2">
      <c r="A89" s="50" t="s">
        <v>123</v>
      </c>
      <c r="B89" s="93">
        <v>499762.38</v>
      </c>
      <c r="C89" s="168">
        <v>495744.56</v>
      </c>
      <c r="D89" s="45">
        <v>550065.28</v>
      </c>
      <c r="E89" s="45">
        <v>457166.38</v>
      </c>
      <c r="F89" s="109">
        <v>426619.35</v>
      </c>
      <c r="G89" s="114">
        <v>540590.12</v>
      </c>
      <c r="H89" s="129">
        <v>398247.37</v>
      </c>
      <c r="I89" s="134">
        <v>362549.6</v>
      </c>
      <c r="J89" s="168">
        <v>476654.95</v>
      </c>
      <c r="K89" s="168">
        <v>390855.05</v>
      </c>
      <c r="L89" s="168">
        <v>431897.85</v>
      </c>
      <c r="M89" s="168">
        <v>566330.74</v>
      </c>
      <c r="N89" s="45">
        <f t="shared" si="1"/>
        <v>5596483.6299999999</v>
      </c>
    </row>
    <row r="90" spans="1:14" x14ac:dyDescent="0.2">
      <c r="A90" s="50" t="s">
        <v>124</v>
      </c>
      <c r="B90" s="93">
        <v>8054.01</v>
      </c>
      <c r="C90" s="168">
        <v>7989.12</v>
      </c>
      <c r="D90" s="45">
        <v>8866.4500000000007</v>
      </c>
      <c r="E90" s="45">
        <v>7366.04</v>
      </c>
      <c r="F90" s="109">
        <v>6873.39</v>
      </c>
      <c r="G90" s="114">
        <v>8712.7099999999991</v>
      </c>
      <c r="H90" s="129">
        <v>6416.28</v>
      </c>
      <c r="I90" s="134">
        <v>5841.14</v>
      </c>
      <c r="J90" s="168">
        <v>7679.52</v>
      </c>
      <c r="K90" s="168">
        <v>6297.18</v>
      </c>
      <c r="L90" s="168">
        <v>6958.43</v>
      </c>
      <c r="M90" s="168">
        <v>9124.32</v>
      </c>
      <c r="N90" s="45">
        <f t="shared" si="1"/>
        <v>90178.59</v>
      </c>
    </row>
    <row r="91" spans="1:14" x14ac:dyDescent="0.2">
      <c r="A91" s="50" t="s">
        <v>125</v>
      </c>
      <c r="B91" s="93">
        <v>3439.5</v>
      </c>
      <c r="C91" s="168">
        <v>3410.86</v>
      </c>
      <c r="D91" s="45">
        <v>3798.02</v>
      </c>
      <c r="E91" s="45">
        <v>3135.91</v>
      </c>
      <c r="F91" s="109">
        <v>2923.1</v>
      </c>
      <c r="G91" s="114">
        <v>3725.58</v>
      </c>
      <c r="H91" s="129">
        <v>2728.7</v>
      </c>
      <c r="I91" s="134">
        <v>2484.11</v>
      </c>
      <c r="J91" s="168">
        <v>3265.93</v>
      </c>
      <c r="K91" s="168">
        <v>2678.05</v>
      </c>
      <c r="L91" s="168">
        <v>2959.27</v>
      </c>
      <c r="M91" s="168">
        <v>3880.37</v>
      </c>
      <c r="N91" s="45">
        <f t="shared" si="1"/>
        <v>38429.4</v>
      </c>
    </row>
    <row r="92" spans="1:14" x14ac:dyDescent="0.2">
      <c r="A92" s="50" t="s">
        <v>126</v>
      </c>
      <c r="B92" s="93">
        <v>10691.52</v>
      </c>
      <c r="C92" s="168">
        <v>10605.95</v>
      </c>
      <c r="D92" s="45">
        <v>11762.94</v>
      </c>
      <c r="E92" s="45">
        <v>9784.26</v>
      </c>
      <c r="F92" s="109">
        <v>9131.75</v>
      </c>
      <c r="G92" s="114">
        <v>11563.01</v>
      </c>
      <c r="H92" s="129">
        <v>8524.4500000000007</v>
      </c>
      <c r="I92" s="134">
        <v>7760.34</v>
      </c>
      <c r="J92" s="168">
        <v>10202.76</v>
      </c>
      <c r="K92" s="168">
        <v>8366.2199999999993</v>
      </c>
      <c r="L92" s="168">
        <v>9244.73</v>
      </c>
      <c r="M92" s="168">
        <v>12122.26</v>
      </c>
      <c r="N92" s="45">
        <f t="shared" si="1"/>
        <v>119760.18999999999</v>
      </c>
    </row>
    <row r="93" spans="1:14" x14ac:dyDescent="0.2">
      <c r="A93" s="50" t="s">
        <v>127</v>
      </c>
      <c r="B93" s="93">
        <v>391.33</v>
      </c>
      <c r="C93" s="168">
        <v>388.23</v>
      </c>
      <c r="D93" s="45">
        <v>430.22</v>
      </c>
      <c r="E93" s="45">
        <v>358.4</v>
      </c>
      <c r="F93" s="109">
        <v>334.58</v>
      </c>
      <c r="G93" s="114">
        <v>423.1</v>
      </c>
      <c r="H93" s="129">
        <v>312.33</v>
      </c>
      <c r="I93" s="134">
        <v>284.33999999999997</v>
      </c>
      <c r="J93" s="168">
        <v>373.82</v>
      </c>
      <c r="K93" s="168">
        <v>306.52999999999997</v>
      </c>
      <c r="L93" s="168">
        <v>338.72</v>
      </c>
      <c r="M93" s="168">
        <v>444.15</v>
      </c>
      <c r="N93" s="45">
        <f t="shared" si="1"/>
        <v>4385.75</v>
      </c>
    </row>
    <row r="94" spans="1:14" x14ac:dyDescent="0.2">
      <c r="A94" s="51" t="s">
        <v>128</v>
      </c>
      <c r="B94" s="94">
        <v>2492815.92</v>
      </c>
      <c r="C94" s="67">
        <v>2473052.4699999997</v>
      </c>
      <c r="D94" s="52">
        <v>2740253.07</v>
      </c>
      <c r="E94" s="52">
        <v>2283288.52</v>
      </c>
      <c r="F94" s="110">
        <v>2134043.69</v>
      </c>
      <c r="G94" s="115">
        <v>2692631.0200000005</v>
      </c>
      <c r="H94" s="130">
        <v>1996097.89</v>
      </c>
      <c r="I94" s="135">
        <v>1822533.8200000003</v>
      </c>
      <c r="J94" s="67">
        <v>2377318.9200000004</v>
      </c>
      <c r="K94" s="67">
        <v>1960156.1099999999</v>
      </c>
      <c r="L94" s="67">
        <v>2159707.9700000002</v>
      </c>
      <c r="M94" s="67">
        <v>2813326.4400000004</v>
      </c>
      <c r="N94" s="52">
        <f t="shared" si="1"/>
        <v>27945225.84</v>
      </c>
    </row>
    <row r="95" spans="1:14" x14ac:dyDescent="0.2">
      <c r="A95" s="53"/>
      <c r="B95" s="93"/>
      <c r="C95" s="168"/>
      <c r="D95" s="45"/>
      <c r="E95" s="45"/>
      <c r="F95" s="109"/>
      <c r="G95" s="114"/>
      <c r="H95" s="129"/>
      <c r="I95" s="134"/>
      <c r="J95" s="168"/>
      <c r="K95" s="168"/>
      <c r="L95" s="168"/>
      <c r="M95" s="168"/>
      <c r="N95" s="45"/>
    </row>
    <row r="96" spans="1:14" x14ac:dyDescent="0.2">
      <c r="A96" s="49" t="s">
        <v>129</v>
      </c>
      <c r="B96" s="93"/>
      <c r="C96" s="168"/>
      <c r="D96" s="45"/>
      <c r="E96" s="45"/>
      <c r="F96" s="109"/>
      <c r="G96" s="114"/>
      <c r="H96" s="129"/>
      <c r="I96" s="134"/>
      <c r="J96" s="168"/>
      <c r="K96" s="168"/>
      <c r="L96" s="168"/>
      <c r="M96" s="168"/>
      <c r="N96" s="45"/>
    </row>
    <row r="97" spans="1:14" x14ac:dyDescent="0.2">
      <c r="A97" s="49" t="s">
        <v>130</v>
      </c>
      <c r="B97" s="93"/>
      <c r="C97" s="168"/>
      <c r="D97" s="45"/>
      <c r="E97" s="45"/>
      <c r="F97" s="109"/>
      <c r="G97" s="114"/>
      <c r="H97" s="129"/>
      <c r="I97" s="134"/>
      <c r="J97" s="168"/>
      <c r="K97" s="168"/>
      <c r="L97" s="168"/>
      <c r="M97" s="168"/>
      <c r="N97" s="45"/>
    </row>
    <row r="98" spans="1:14" x14ac:dyDescent="0.2">
      <c r="A98" s="50" t="s">
        <v>131</v>
      </c>
      <c r="B98" s="93">
        <v>32616.36</v>
      </c>
      <c r="C98" s="168">
        <v>32616.36</v>
      </c>
      <c r="D98" s="45">
        <v>32616.36</v>
      </c>
      <c r="E98" s="45">
        <v>32616.36</v>
      </c>
      <c r="F98" s="109">
        <v>32616.36</v>
      </c>
      <c r="G98" s="114">
        <v>32616.36</v>
      </c>
      <c r="H98" s="129">
        <v>32616.36</v>
      </c>
      <c r="I98" s="168">
        <v>32616.36</v>
      </c>
      <c r="J98" s="168">
        <v>32616.36</v>
      </c>
      <c r="K98" s="168">
        <v>32616.36</v>
      </c>
      <c r="L98" s="168">
        <v>32616.36</v>
      </c>
      <c r="M98" s="168">
        <v>32616.36</v>
      </c>
      <c r="N98" s="45">
        <f t="shared" si="1"/>
        <v>391396.31999999989</v>
      </c>
    </row>
    <row r="99" spans="1:14" x14ac:dyDescent="0.2">
      <c r="A99" s="50" t="s">
        <v>132</v>
      </c>
      <c r="B99" s="93">
        <v>13620.96</v>
      </c>
      <c r="C99" s="168">
        <v>13620.96</v>
      </c>
      <c r="D99" s="45">
        <v>13620.96</v>
      </c>
      <c r="E99" s="45">
        <v>13620.96</v>
      </c>
      <c r="F99" s="109">
        <v>13620.96</v>
      </c>
      <c r="G99" s="114">
        <v>13620.96</v>
      </c>
      <c r="H99" s="129">
        <v>13620.96</v>
      </c>
      <c r="I99" s="168">
        <v>13620.96</v>
      </c>
      <c r="J99" s="168">
        <v>13620.96</v>
      </c>
      <c r="K99" s="168">
        <v>13620.96</v>
      </c>
      <c r="L99" s="168">
        <v>13620.96</v>
      </c>
      <c r="M99" s="168">
        <v>13620.96</v>
      </c>
      <c r="N99" s="45">
        <f t="shared" si="1"/>
        <v>163451.51999999993</v>
      </c>
    </row>
    <row r="100" spans="1:14" x14ac:dyDescent="0.2">
      <c r="A100" s="50"/>
      <c r="B100" s="93"/>
      <c r="C100" s="168"/>
      <c r="D100" s="45"/>
      <c r="E100" s="45"/>
      <c r="F100" s="109"/>
      <c r="G100" s="114"/>
      <c r="H100" s="129"/>
      <c r="I100" s="168"/>
      <c r="J100" s="168"/>
      <c r="K100" s="168"/>
      <c r="L100" s="168"/>
      <c r="M100" s="168"/>
      <c r="N100" s="45"/>
    </row>
    <row r="101" spans="1:14" x14ac:dyDescent="0.2">
      <c r="A101" s="49" t="s">
        <v>68</v>
      </c>
      <c r="B101" s="93"/>
      <c r="C101" s="168"/>
      <c r="D101" s="45"/>
      <c r="E101" s="45"/>
      <c r="F101" s="109"/>
      <c r="G101" s="114"/>
      <c r="H101" s="129"/>
      <c r="I101" s="168"/>
      <c r="J101" s="168"/>
      <c r="K101" s="168"/>
      <c r="L101" s="168"/>
      <c r="M101" s="168"/>
      <c r="N101" s="45"/>
    </row>
    <row r="102" spans="1:14" x14ac:dyDescent="0.2">
      <c r="A102" s="50" t="s">
        <v>133</v>
      </c>
      <c r="B102" s="93">
        <v>1681244.5500000007</v>
      </c>
      <c r="C102" s="168">
        <v>1787031.3</v>
      </c>
      <c r="D102" s="45">
        <v>1693343.4499999997</v>
      </c>
      <c r="E102" s="45">
        <v>1638742.61</v>
      </c>
      <c r="F102" s="109">
        <v>1675679.21</v>
      </c>
      <c r="G102" s="114">
        <v>1675100.48</v>
      </c>
      <c r="H102" s="129">
        <v>1535270.9500000002</v>
      </c>
      <c r="I102" s="168">
        <v>1450163.2499999993</v>
      </c>
      <c r="J102" s="168">
        <v>1778478.4500000016</v>
      </c>
      <c r="K102" s="168">
        <v>1511109.82</v>
      </c>
      <c r="L102" s="168">
        <v>1720634.53</v>
      </c>
      <c r="M102" s="168">
        <v>1680025.6699999992</v>
      </c>
      <c r="N102" s="45">
        <f t="shared" si="1"/>
        <v>19826824.27</v>
      </c>
    </row>
    <row r="103" spans="1:14" x14ac:dyDescent="0.2">
      <c r="A103" s="50"/>
      <c r="B103" s="93"/>
      <c r="C103" s="168"/>
      <c r="D103" s="45"/>
      <c r="E103" s="45"/>
      <c r="F103" s="109"/>
      <c r="G103" s="114"/>
      <c r="H103" s="129"/>
      <c r="I103" s="168"/>
      <c r="J103" s="168"/>
      <c r="K103" s="168"/>
      <c r="L103" s="168"/>
      <c r="M103" s="168"/>
      <c r="N103" s="45"/>
    </row>
    <row r="104" spans="1:14" x14ac:dyDescent="0.2">
      <c r="A104" s="50" t="s">
        <v>134</v>
      </c>
      <c r="B104" s="93">
        <v>208405.37</v>
      </c>
      <c r="C104" s="168">
        <v>221308.89</v>
      </c>
      <c r="D104" s="45">
        <v>209881.16</v>
      </c>
      <c r="E104" s="45">
        <v>203221.13</v>
      </c>
      <c r="F104" s="109">
        <v>207726.53</v>
      </c>
      <c r="G104" s="114">
        <v>207655.94</v>
      </c>
      <c r="H104" s="129">
        <v>190402.24</v>
      </c>
      <c r="I104" s="168">
        <v>179847.3</v>
      </c>
      <c r="J104" s="168">
        <v>220564.51</v>
      </c>
      <c r="K104" s="168">
        <v>187405.81</v>
      </c>
      <c r="L104" s="168">
        <v>213390.79</v>
      </c>
      <c r="M104" s="168">
        <v>208354.53</v>
      </c>
      <c r="N104" s="45">
        <f t="shared" si="1"/>
        <v>2458164.1999999997</v>
      </c>
    </row>
    <row r="105" spans="1:14" x14ac:dyDescent="0.2">
      <c r="A105" s="50" t="s">
        <v>135</v>
      </c>
      <c r="B105" s="93">
        <v>1506012.1599999999</v>
      </c>
      <c r="C105" s="168">
        <v>1601895.03</v>
      </c>
      <c r="D105" s="45">
        <v>1516978.36</v>
      </c>
      <c r="E105" s="45">
        <v>1467489.31</v>
      </c>
      <c r="F105" s="109">
        <v>1500967.87</v>
      </c>
      <c r="G105" s="114">
        <v>1500443.31</v>
      </c>
      <c r="H105" s="129">
        <v>1374762.91</v>
      </c>
      <c r="I105" s="168">
        <v>1298552.97</v>
      </c>
      <c r="J105" s="168">
        <v>1592543.78</v>
      </c>
      <c r="K105" s="168">
        <v>1353127.76</v>
      </c>
      <c r="L105" s="168">
        <v>1540747.29</v>
      </c>
      <c r="M105" s="168">
        <v>1504383.97</v>
      </c>
      <c r="N105" s="45">
        <f t="shared" si="1"/>
        <v>17757904.719999999</v>
      </c>
    </row>
    <row r="106" spans="1:14" x14ac:dyDescent="0.2">
      <c r="A106" s="50" t="s">
        <v>136</v>
      </c>
      <c r="B106" s="93">
        <v>132900.53</v>
      </c>
      <c r="C106" s="168">
        <v>141230.14000000001</v>
      </c>
      <c r="D106" s="45">
        <v>133853.20000000001</v>
      </c>
      <c r="E106" s="45">
        <v>129553.95</v>
      </c>
      <c r="F106" s="109">
        <v>132462.32</v>
      </c>
      <c r="G106" s="114">
        <v>132416.75</v>
      </c>
      <c r="H106" s="129">
        <v>121375.77</v>
      </c>
      <c r="I106" s="168">
        <v>114647.31</v>
      </c>
      <c r="J106" s="168">
        <v>140603.32</v>
      </c>
      <c r="K106" s="168">
        <v>119465.64</v>
      </c>
      <c r="L106" s="168">
        <v>136030.29</v>
      </c>
      <c r="M106" s="168">
        <v>132819.82999999999</v>
      </c>
      <c r="N106" s="45">
        <f t="shared" si="1"/>
        <v>1567359.0500000003</v>
      </c>
    </row>
    <row r="107" spans="1:14" x14ac:dyDescent="0.2">
      <c r="A107" s="50" t="s">
        <v>137</v>
      </c>
      <c r="B107" s="93">
        <v>298820.65000000002</v>
      </c>
      <c r="C107" s="168">
        <v>317509.49</v>
      </c>
      <c r="D107" s="45">
        <v>300958.11</v>
      </c>
      <c r="E107" s="45">
        <v>291312.03000000003</v>
      </c>
      <c r="F107" s="109">
        <v>297837.45</v>
      </c>
      <c r="G107" s="114">
        <v>297735.21000000002</v>
      </c>
      <c r="H107" s="129">
        <v>272925.19</v>
      </c>
      <c r="I107" s="168">
        <v>257795.59</v>
      </c>
      <c r="J107" s="168">
        <v>316160.2</v>
      </c>
      <c r="K107" s="168">
        <v>268630.07</v>
      </c>
      <c r="L107" s="168">
        <v>305877.28000000003</v>
      </c>
      <c r="M107" s="168">
        <v>298658.25</v>
      </c>
      <c r="N107" s="45">
        <f t="shared" si="1"/>
        <v>3524219.5199999996</v>
      </c>
    </row>
    <row r="108" spans="1:14" x14ac:dyDescent="0.2">
      <c r="A108" s="50"/>
      <c r="B108" s="93"/>
      <c r="C108" s="168"/>
      <c r="D108" s="45"/>
      <c r="E108" s="45"/>
      <c r="F108" s="109"/>
      <c r="G108" s="114"/>
      <c r="H108" s="129"/>
      <c r="I108" s="168"/>
      <c r="J108" s="168"/>
      <c r="K108" s="168"/>
      <c r="L108" s="168"/>
      <c r="M108" s="168"/>
      <c r="N108" s="45"/>
    </row>
    <row r="109" spans="1:14" x14ac:dyDescent="0.2">
      <c r="A109" s="50" t="s">
        <v>138</v>
      </c>
      <c r="B109" s="93">
        <v>156113.42000000001</v>
      </c>
      <c r="C109" s="168">
        <v>165954.68</v>
      </c>
      <c r="D109" s="45">
        <v>157238.97</v>
      </c>
      <c r="E109" s="45">
        <v>152159.49</v>
      </c>
      <c r="F109" s="109">
        <v>155595.68</v>
      </c>
      <c r="G109" s="114">
        <v>155541.84</v>
      </c>
      <c r="H109" s="129">
        <v>142550.9</v>
      </c>
      <c r="I109" s="168">
        <v>134648.59</v>
      </c>
      <c r="J109" s="168">
        <v>165132.87</v>
      </c>
      <c r="K109" s="168">
        <v>140307.51999999999</v>
      </c>
      <c r="L109" s="168">
        <v>159762.03</v>
      </c>
      <c r="M109" s="168">
        <v>155991.47</v>
      </c>
      <c r="N109" s="45">
        <f t="shared" si="1"/>
        <v>1840997.46</v>
      </c>
    </row>
    <row r="110" spans="1:14" x14ac:dyDescent="0.2">
      <c r="A110" s="50" t="s">
        <v>139</v>
      </c>
      <c r="B110" s="93">
        <v>1008.88</v>
      </c>
      <c r="C110" s="168">
        <v>1071.78</v>
      </c>
      <c r="D110" s="45">
        <v>1016.08</v>
      </c>
      <c r="E110" s="45">
        <v>983.61</v>
      </c>
      <c r="F110" s="109">
        <v>1005.57</v>
      </c>
      <c r="G110" s="114">
        <v>1005.23</v>
      </c>
      <c r="H110" s="129">
        <v>921.54</v>
      </c>
      <c r="I110" s="168">
        <v>870.45</v>
      </c>
      <c r="J110" s="168">
        <v>1067.52</v>
      </c>
      <c r="K110" s="168">
        <v>907.04</v>
      </c>
      <c r="L110" s="168">
        <v>1032.8</v>
      </c>
      <c r="M110" s="168">
        <v>1008.43</v>
      </c>
      <c r="N110" s="45">
        <f t="shared" si="1"/>
        <v>11898.93</v>
      </c>
    </row>
    <row r="111" spans="1:14" x14ac:dyDescent="0.2">
      <c r="A111" s="50" t="s">
        <v>140</v>
      </c>
      <c r="B111" s="93">
        <v>801.24</v>
      </c>
      <c r="C111" s="168">
        <v>849.65</v>
      </c>
      <c r="D111" s="45">
        <v>806.78</v>
      </c>
      <c r="E111" s="45">
        <v>781.8</v>
      </c>
      <c r="F111" s="109">
        <v>798.7</v>
      </c>
      <c r="G111" s="114">
        <v>798.43</v>
      </c>
      <c r="H111" s="129">
        <v>732.55</v>
      </c>
      <c r="I111" s="168">
        <v>691.94</v>
      </c>
      <c r="J111" s="168">
        <v>848.6</v>
      </c>
      <c r="K111" s="168">
        <v>721.03</v>
      </c>
      <c r="L111" s="168">
        <v>821</v>
      </c>
      <c r="M111" s="168">
        <v>801.62</v>
      </c>
      <c r="N111" s="45">
        <f t="shared" si="1"/>
        <v>9453.340000000002</v>
      </c>
    </row>
    <row r="112" spans="1:14" x14ac:dyDescent="0.2">
      <c r="A112" s="50"/>
      <c r="B112" s="93"/>
      <c r="C112" s="168"/>
      <c r="D112" s="45"/>
      <c r="E112" s="45"/>
      <c r="F112" s="109"/>
      <c r="G112" s="114"/>
      <c r="H112" s="129"/>
      <c r="I112" s="168"/>
      <c r="J112" s="168"/>
      <c r="K112" s="168"/>
      <c r="L112" s="168"/>
      <c r="M112" s="168"/>
      <c r="N112" s="45"/>
    </row>
    <row r="113" spans="1:14" x14ac:dyDescent="0.2">
      <c r="A113" s="51" t="s">
        <v>141</v>
      </c>
      <c r="B113" s="94">
        <v>4031544.12</v>
      </c>
      <c r="C113" s="67">
        <v>4283088.28</v>
      </c>
      <c r="D113" s="52">
        <v>4060313.43</v>
      </c>
      <c r="E113" s="52">
        <v>3930481.2500000005</v>
      </c>
      <c r="F113" s="110">
        <v>4018310.6500000004</v>
      </c>
      <c r="G113" s="115">
        <v>4016934.51</v>
      </c>
      <c r="H113" s="130">
        <v>3685179.3699999996</v>
      </c>
      <c r="I113" s="67">
        <v>3483454.7199999993</v>
      </c>
      <c r="J113" s="67">
        <v>4261636.57</v>
      </c>
      <c r="K113" s="67">
        <v>3627912.01</v>
      </c>
      <c r="L113" s="67">
        <v>4124533.3299999996</v>
      </c>
      <c r="M113" s="67">
        <v>4028281.09</v>
      </c>
      <c r="N113" s="52">
        <f>SUM(B113:M113)</f>
        <v>47551669.329999998</v>
      </c>
    </row>
    <row r="114" spans="1:14" x14ac:dyDescent="0.2">
      <c r="A114" s="53"/>
      <c r="B114" s="93"/>
      <c r="C114" s="168"/>
      <c r="D114" s="45"/>
      <c r="E114" s="45"/>
      <c r="F114" s="109"/>
      <c r="G114" s="114"/>
      <c r="H114" s="129"/>
      <c r="I114" s="134"/>
      <c r="J114" s="168"/>
      <c r="K114" s="168"/>
      <c r="L114" s="168"/>
      <c r="M114" s="168"/>
      <c r="N114" s="45"/>
    </row>
    <row r="115" spans="1:14" x14ac:dyDescent="0.2">
      <c r="A115" s="49" t="s">
        <v>142</v>
      </c>
      <c r="B115" s="93"/>
      <c r="C115" s="168"/>
      <c r="D115" s="45"/>
      <c r="E115" s="45"/>
      <c r="F115" s="109"/>
      <c r="G115" s="114"/>
      <c r="H115" s="129"/>
      <c r="I115" s="134"/>
      <c r="J115" s="168"/>
      <c r="K115" s="168"/>
      <c r="L115" s="168"/>
      <c r="M115" s="168"/>
      <c r="N115" s="45"/>
    </row>
    <row r="116" spans="1:14" x14ac:dyDescent="0.2">
      <c r="A116" s="49" t="s">
        <v>68</v>
      </c>
      <c r="B116" s="93"/>
      <c r="C116" s="168"/>
      <c r="D116" s="45"/>
      <c r="E116" s="45"/>
      <c r="F116" s="109"/>
      <c r="G116" s="114"/>
      <c r="H116" s="129"/>
      <c r="I116" s="134"/>
      <c r="J116" s="168"/>
      <c r="K116" s="168"/>
      <c r="L116" s="168"/>
      <c r="M116" s="168"/>
      <c r="N116" s="45"/>
    </row>
    <row r="117" spans="1:14" x14ac:dyDescent="0.2">
      <c r="A117" s="50" t="s">
        <v>143</v>
      </c>
      <c r="B117" s="93">
        <v>132928.23069281795</v>
      </c>
      <c r="C117" s="168">
        <v>133992.95069281795</v>
      </c>
      <c r="D117" s="45">
        <v>125764.27069281798</v>
      </c>
      <c r="E117" s="45">
        <v>127711.01069281796</v>
      </c>
      <c r="F117" s="109">
        <v>132600.19069281797</v>
      </c>
      <c r="G117" s="114">
        <v>131472.11069281798</v>
      </c>
      <c r="H117" s="129">
        <v>135383.69069281797</v>
      </c>
      <c r="I117" s="168">
        <v>132569.21069281799</v>
      </c>
      <c r="J117" s="168">
        <v>138015.64069281798</v>
      </c>
      <c r="K117" s="168">
        <v>137750.540692818</v>
      </c>
      <c r="L117" s="168">
        <v>123405.53069281798</v>
      </c>
      <c r="M117" s="168">
        <v>152081.88069281797</v>
      </c>
      <c r="N117" s="45">
        <f>SUM(B117:M117)</f>
        <v>1603675.2583138156</v>
      </c>
    </row>
    <row r="118" spans="1:14" x14ac:dyDescent="0.2">
      <c r="A118" s="50"/>
      <c r="B118" s="93"/>
      <c r="C118" s="168"/>
      <c r="D118" s="45"/>
      <c r="E118" s="45"/>
      <c r="F118" s="109"/>
      <c r="G118" s="114"/>
      <c r="H118" s="129"/>
      <c r="I118" s="168"/>
      <c r="J118" s="168"/>
      <c r="K118" s="168"/>
      <c r="L118" s="168"/>
      <c r="M118" s="168"/>
      <c r="N118" s="45"/>
    </row>
    <row r="119" spans="1:14" x14ac:dyDescent="0.2">
      <c r="A119" s="50" t="s">
        <v>144</v>
      </c>
      <c r="B119" s="93">
        <v>2880.07</v>
      </c>
      <c r="C119" s="168">
        <v>2904.2</v>
      </c>
      <c r="D119" s="45">
        <v>2717.69</v>
      </c>
      <c r="E119" s="45">
        <v>2761.81</v>
      </c>
      <c r="F119" s="109">
        <v>2872.63</v>
      </c>
      <c r="G119" s="114">
        <v>2847.06</v>
      </c>
      <c r="H119" s="129">
        <v>2935.72</v>
      </c>
      <c r="I119" s="168">
        <v>2871.93</v>
      </c>
      <c r="J119" s="168">
        <v>2995.38</v>
      </c>
      <c r="K119" s="168">
        <v>2989.37</v>
      </c>
      <c r="L119" s="168">
        <v>2665</v>
      </c>
      <c r="M119" s="168">
        <v>3313.43</v>
      </c>
      <c r="N119" s="45">
        <f t="shared" si="1"/>
        <v>34754.29</v>
      </c>
    </row>
    <row r="120" spans="1:14" x14ac:dyDescent="0.2">
      <c r="A120" s="50" t="s">
        <v>145</v>
      </c>
      <c r="B120" s="93">
        <v>2178.7600000000002</v>
      </c>
      <c r="C120" s="168">
        <v>2199.88</v>
      </c>
      <c r="D120" s="45">
        <v>2036.65</v>
      </c>
      <c r="E120" s="45">
        <v>2075.27</v>
      </c>
      <c r="F120" s="109">
        <v>2172.25</v>
      </c>
      <c r="G120" s="114">
        <v>2149.88</v>
      </c>
      <c r="H120" s="129">
        <v>2227.4699999999998</v>
      </c>
      <c r="I120" s="168">
        <v>2171.64</v>
      </c>
      <c r="J120" s="168">
        <v>2279.6799999999998</v>
      </c>
      <c r="K120" s="168">
        <v>2274.4299999999998</v>
      </c>
      <c r="L120" s="168">
        <v>1992.54</v>
      </c>
      <c r="M120" s="168">
        <v>2556.04</v>
      </c>
      <c r="N120" s="45">
        <f t="shared" si="1"/>
        <v>26314.490000000005</v>
      </c>
    </row>
    <row r="121" spans="1:14" x14ac:dyDescent="0.2">
      <c r="A121" s="50"/>
      <c r="B121" s="93"/>
      <c r="C121" s="168"/>
      <c r="D121" s="45"/>
      <c r="E121" s="45"/>
      <c r="F121" s="109"/>
      <c r="G121" s="114"/>
      <c r="H121" s="129"/>
      <c r="I121" s="168"/>
      <c r="J121" s="168"/>
      <c r="K121" s="168"/>
      <c r="L121" s="168"/>
      <c r="M121" s="168"/>
      <c r="N121" s="45"/>
    </row>
    <row r="122" spans="1:14" x14ac:dyDescent="0.2">
      <c r="A122" s="51" t="s">
        <v>146</v>
      </c>
      <c r="B122" s="94">
        <v>137987.06069281796</v>
      </c>
      <c r="C122" s="67">
        <v>139097.03069281796</v>
      </c>
      <c r="D122" s="52">
        <v>130518.61069281798</v>
      </c>
      <c r="E122" s="52">
        <v>132548.09069281796</v>
      </c>
      <c r="F122" s="110">
        <v>137645.07069281797</v>
      </c>
      <c r="G122" s="115">
        <v>136469.05069281798</v>
      </c>
      <c r="H122" s="130">
        <v>140546.88069281797</v>
      </c>
      <c r="I122" s="67">
        <v>137612.78069281799</v>
      </c>
      <c r="J122" s="67">
        <v>143290.70069281798</v>
      </c>
      <c r="K122" s="67">
        <v>143014.34069281799</v>
      </c>
      <c r="L122" s="67">
        <v>128063.07069281797</v>
      </c>
      <c r="M122" s="67">
        <v>157951.35069281797</v>
      </c>
      <c r="N122" s="52">
        <f>SUM(B122:M122)</f>
        <v>1664744.0383138156</v>
      </c>
    </row>
    <row r="123" spans="1:14" x14ac:dyDescent="0.2">
      <c r="A123" s="53"/>
      <c r="B123" s="93"/>
      <c r="C123" s="168"/>
      <c r="D123" s="45"/>
      <c r="E123" s="45"/>
      <c r="F123" s="109"/>
      <c r="G123" s="114"/>
      <c r="H123" s="129"/>
      <c r="I123" s="168"/>
      <c r="J123" s="168"/>
      <c r="K123" s="168"/>
      <c r="L123" s="168"/>
      <c r="M123" s="168"/>
      <c r="N123" s="45"/>
    </row>
    <row r="124" spans="1:14" x14ac:dyDescent="0.2">
      <c r="A124" s="49" t="s">
        <v>147</v>
      </c>
      <c r="B124" s="93"/>
      <c r="C124" s="168"/>
      <c r="D124" s="45"/>
      <c r="E124" s="45"/>
      <c r="F124" s="109"/>
      <c r="G124" s="114"/>
      <c r="H124" s="129"/>
      <c r="I124" s="168"/>
      <c r="J124" s="168"/>
      <c r="K124" s="168"/>
      <c r="L124" s="168"/>
      <c r="M124" s="168"/>
      <c r="N124" s="45"/>
    </row>
    <row r="125" spans="1:14" x14ac:dyDescent="0.2">
      <c r="A125" s="49" t="s">
        <v>130</v>
      </c>
      <c r="B125" s="93"/>
      <c r="C125" s="168"/>
      <c r="D125" s="45"/>
      <c r="E125" s="45"/>
      <c r="F125" s="109"/>
      <c r="G125" s="114"/>
      <c r="H125" s="129"/>
      <c r="I125" s="168"/>
      <c r="J125" s="168"/>
      <c r="K125" s="168"/>
      <c r="L125" s="168"/>
      <c r="M125" s="168"/>
      <c r="N125" s="45"/>
    </row>
    <row r="126" spans="1:14" x14ac:dyDescent="0.2">
      <c r="A126" s="50" t="s">
        <v>148</v>
      </c>
      <c r="B126" s="93">
        <v>4589.82</v>
      </c>
      <c r="C126" s="168">
        <v>4589.82</v>
      </c>
      <c r="D126" s="45">
        <v>4589.82</v>
      </c>
      <c r="E126" s="45">
        <v>4589.82</v>
      </c>
      <c r="F126" s="109">
        <v>4589.82</v>
      </c>
      <c r="G126" s="114">
        <v>4589.82</v>
      </c>
      <c r="H126" s="129">
        <v>4589.82</v>
      </c>
      <c r="I126" s="168">
        <v>4589.82</v>
      </c>
      <c r="J126" s="168">
        <v>4589.82</v>
      </c>
      <c r="K126" s="168">
        <v>4589.82</v>
      </c>
      <c r="L126" s="168">
        <v>4589.82</v>
      </c>
      <c r="M126" s="168">
        <v>4589.82</v>
      </c>
      <c r="N126" s="45">
        <f t="shared" si="1"/>
        <v>55077.84</v>
      </c>
    </row>
    <row r="127" spans="1:14" x14ac:dyDescent="0.2">
      <c r="A127" s="50"/>
      <c r="B127" s="93"/>
      <c r="C127" s="168"/>
      <c r="D127" s="45"/>
      <c r="E127" s="45"/>
      <c r="F127" s="109"/>
      <c r="G127" s="114"/>
      <c r="H127" s="129"/>
      <c r="I127" s="168"/>
      <c r="J127" s="168"/>
      <c r="K127" s="168"/>
      <c r="L127" s="168"/>
      <c r="M127" s="168"/>
      <c r="N127" s="45"/>
    </row>
    <row r="128" spans="1:14" x14ac:dyDescent="0.2">
      <c r="A128" s="49" t="s">
        <v>68</v>
      </c>
      <c r="B128" s="93"/>
      <c r="C128" s="168"/>
      <c r="D128" s="45"/>
      <c r="E128" s="45"/>
      <c r="F128" s="109"/>
      <c r="G128" s="114"/>
      <c r="H128" s="129"/>
      <c r="I128" s="168"/>
      <c r="J128" s="168"/>
      <c r="K128" s="168"/>
      <c r="L128" s="168"/>
      <c r="M128" s="168"/>
      <c r="N128" s="45"/>
    </row>
    <row r="129" spans="1:14" x14ac:dyDescent="0.2">
      <c r="A129" s="50" t="s">
        <v>149</v>
      </c>
      <c r="B129" s="93">
        <v>742766.03</v>
      </c>
      <c r="C129" s="168">
        <v>719069.08</v>
      </c>
      <c r="D129" s="45">
        <v>672032.66</v>
      </c>
      <c r="E129" s="45">
        <v>733887.17999999982</v>
      </c>
      <c r="F129" s="109">
        <v>706246.37</v>
      </c>
      <c r="G129" s="114">
        <v>1160273.0299999998</v>
      </c>
      <c r="H129" s="129">
        <v>766438.15999999992</v>
      </c>
      <c r="I129" s="168">
        <v>768438.07000000007</v>
      </c>
      <c r="J129" s="168">
        <v>922649.52</v>
      </c>
      <c r="K129" s="168">
        <v>992917.82</v>
      </c>
      <c r="L129" s="168">
        <v>819226.02</v>
      </c>
      <c r="M129" s="168">
        <v>570702.74</v>
      </c>
      <c r="N129" s="45">
        <f t="shared" si="1"/>
        <v>9574646.6799999997</v>
      </c>
    </row>
    <row r="130" spans="1:14" x14ac:dyDescent="0.2">
      <c r="A130" s="50"/>
      <c r="B130" s="93"/>
      <c r="C130" s="168"/>
      <c r="D130" s="45"/>
      <c r="E130" s="45"/>
      <c r="F130" s="109"/>
      <c r="G130" s="114"/>
      <c r="H130" s="129"/>
      <c r="I130" s="168"/>
      <c r="J130" s="168"/>
      <c r="K130" s="168"/>
      <c r="L130" s="168"/>
      <c r="M130" s="168"/>
      <c r="N130" s="45"/>
    </row>
    <row r="131" spans="1:14" x14ac:dyDescent="0.2">
      <c r="A131" s="50" t="s">
        <v>150</v>
      </c>
      <c r="B131" s="93">
        <v>189.37</v>
      </c>
      <c r="C131" s="168">
        <v>183.13</v>
      </c>
      <c r="D131" s="45">
        <v>170.75</v>
      </c>
      <c r="E131" s="45">
        <v>187.03</v>
      </c>
      <c r="F131" s="109">
        <v>179.76</v>
      </c>
      <c r="G131" s="114">
        <v>299.26</v>
      </c>
      <c r="H131" s="129">
        <v>195.6</v>
      </c>
      <c r="I131" s="168">
        <v>196.13</v>
      </c>
      <c r="J131" s="168">
        <v>236.72</v>
      </c>
      <c r="K131" s="168">
        <v>255.21</v>
      </c>
      <c r="L131" s="168">
        <v>209.5</v>
      </c>
      <c r="M131" s="168">
        <v>144.08000000000001</v>
      </c>
      <c r="N131" s="45">
        <f t="shared" si="1"/>
        <v>2446.5399999999995</v>
      </c>
    </row>
    <row r="132" spans="1:14" x14ac:dyDescent="0.2">
      <c r="A132" s="50" t="s">
        <v>16</v>
      </c>
      <c r="B132" s="93">
        <v>472.51</v>
      </c>
      <c r="C132" s="168">
        <v>457.22</v>
      </c>
      <c r="D132" s="45">
        <v>426.87</v>
      </c>
      <c r="E132" s="45">
        <v>466.79</v>
      </c>
      <c r="F132" s="109">
        <v>448.95</v>
      </c>
      <c r="G132" s="114">
        <v>741.91</v>
      </c>
      <c r="H132" s="129">
        <v>487.79</v>
      </c>
      <c r="I132" s="168">
        <v>489.08</v>
      </c>
      <c r="J132" s="168">
        <v>588.58000000000004</v>
      </c>
      <c r="K132" s="168">
        <v>633.91999999999996</v>
      </c>
      <c r="L132" s="168">
        <v>521.85</v>
      </c>
      <c r="M132" s="168">
        <v>361.49</v>
      </c>
      <c r="N132" s="45">
        <f t="shared" si="1"/>
        <v>6096.96</v>
      </c>
    </row>
    <row r="133" spans="1:14" x14ac:dyDescent="0.2">
      <c r="A133" s="50"/>
      <c r="B133" s="93"/>
      <c r="C133" s="168"/>
      <c r="D133" s="45"/>
      <c r="E133" s="45"/>
      <c r="F133" s="109"/>
      <c r="G133" s="114"/>
      <c r="H133" s="129"/>
      <c r="I133" s="168"/>
      <c r="J133" s="168"/>
      <c r="K133" s="168"/>
      <c r="L133" s="168"/>
      <c r="M133" s="168"/>
      <c r="N133" s="45"/>
    </row>
    <row r="134" spans="1:14" x14ac:dyDescent="0.2">
      <c r="A134" s="49" t="s">
        <v>63</v>
      </c>
      <c r="B134" s="93"/>
      <c r="C134" s="168"/>
      <c r="D134" s="45"/>
      <c r="E134" s="45"/>
      <c r="F134" s="109"/>
      <c r="G134" s="114"/>
      <c r="H134" s="129"/>
      <c r="I134" s="168"/>
      <c r="J134" s="168"/>
      <c r="K134" s="168"/>
      <c r="L134" s="168"/>
      <c r="M134" s="168"/>
      <c r="N134" s="45"/>
    </row>
    <row r="135" spans="1:14" x14ac:dyDescent="0.2">
      <c r="A135" s="50" t="s">
        <v>151</v>
      </c>
      <c r="B135" s="93">
        <v>723.23</v>
      </c>
      <c r="C135" s="168">
        <v>699.76</v>
      </c>
      <c r="D135" s="45">
        <v>653.16999999999996</v>
      </c>
      <c r="E135" s="45">
        <v>714.43</v>
      </c>
      <c r="F135" s="109">
        <v>687.06</v>
      </c>
      <c r="G135" s="114">
        <v>1136.76</v>
      </c>
      <c r="H135" s="129">
        <v>746.68</v>
      </c>
      <c r="I135" s="168">
        <v>748.66</v>
      </c>
      <c r="J135" s="168">
        <v>901.4</v>
      </c>
      <c r="K135" s="168">
        <v>971</v>
      </c>
      <c r="L135" s="168">
        <v>798.96</v>
      </c>
      <c r="M135" s="168">
        <v>552.80999999999995</v>
      </c>
      <c r="N135" s="45">
        <f t="shared" si="1"/>
        <v>9333.92</v>
      </c>
    </row>
    <row r="136" spans="1:14" x14ac:dyDescent="0.2">
      <c r="A136" s="50" t="s">
        <v>152</v>
      </c>
      <c r="B136" s="93">
        <v>723.23</v>
      </c>
      <c r="C136" s="168">
        <v>699.76</v>
      </c>
      <c r="D136" s="45">
        <v>653.16999999999996</v>
      </c>
      <c r="E136" s="45">
        <v>714.43</v>
      </c>
      <c r="F136" s="109">
        <v>687.06</v>
      </c>
      <c r="G136" s="114">
        <v>1136.76</v>
      </c>
      <c r="H136" s="129">
        <v>746.68</v>
      </c>
      <c r="I136" s="168">
        <v>748.66</v>
      </c>
      <c r="J136" s="168">
        <v>901.4</v>
      </c>
      <c r="K136" s="168">
        <v>971</v>
      </c>
      <c r="L136" s="168">
        <v>798.96</v>
      </c>
      <c r="M136" s="168">
        <v>552.80999999999995</v>
      </c>
      <c r="N136" s="45">
        <f t="shared" si="1"/>
        <v>9333.92</v>
      </c>
    </row>
    <row r="137" spans="1:14" x14ac:dyDescent="0.2">
      <c r="A137" s="50"/>
      <c r="B137" s="93"/>
      <c r="C137" s="168"/>
      <c r="D137" s="45"/>
      <c r="E137" s="45"/>
      <c r="F137" s="109"/>
      <c r="G137" s="114"/>
      <c r="H137" s="129"/>
      <c r="I137" s="168"/>
      <c r="J137" s="168"/>
      <c r="K137" s="168"/>
      <c r="L137" s="168"/>
      <c r="M137" s="168"/>
      <c r="N137" s="45"/>
    </row>
    <row r="138" spans="1:14" x14ac:dyDescent="0.2">
      <c r="A138" s="51" t="s">
        <v>153</v>
      </c>
      <c r="B138" s="94">
        <v>749464.19</v>
      </c>
      <c r="C138" s="67">
        <v>725698.7699999999</v>
      </c>
      <c r="D138" s="52">
        <v>678526.44000000006</v>
      </c>
      <c r="E138" s="52">
        <v>740559.67999999993</v>
      </c>
      <c r="F138" s="110">
        <v>712839.02</v>
      </c>
      <c r="G138" s="115">
        <v>1168177.5399999998</v>
      </c>
      <c r="H138" s="130">
        <v>773204.73</v>
      </c>
      <c r="I138" s="67">
        <v>775210.42</v>
      </c>
      <c r="J138" s="67">
        <v>929867.44</v>
      </c>
      <c r="K138" s="67">
        <v>1000338.7699999999</v>
      </c>
      <c r="L138" s="67">
        <v>826145.10999999987</v>
      </c>
      <c r="M138" s="67">
        <v>576903.75</v>
      </c>
      <c r="N138" s="52">
        <f>SUM(B138:M138)</f>
        <v>9656935.8599999975</v>
      </c>
    </row>
    <row r="139" spans="1:14" x14ac:dyDescent="0.2">
      <c r="A139" s="53"/>
      <c r="B139" s="93"/>
      <c r="C139" s="168"/>
      <c r="D139" s="45"/>
      <c r="E139" s="45"/>
      <c r="F139" s="109"/>
      <c r="G139" s="114"/>
      <c r="H139" s="129"/>
      <c r="I139" s="168"/>
      <c r="J139" s="168"/>
      <c r="K139" s="168"/>
      <c r="L139" s="168"/>
      <c r="M139" s="168"/>
      <c r="N139" s="45"/>
    </row>
    <row r="140" spans="1:14" x14ac:dyDescent="0.2">
      <c r="A140" s="49" t="s">
        <v>154</v>
      </c>
      <c r="B140" s="93"/>
      <c r="C140" s="168"/>
      <c r="D140" s="45"/>
      <c r="E140" s="45"/>
      <c r="F140" s="109"/>
      <c r="G140" s="114"/>
      <c r="H140" s="129"/>
      <c r="I140" s="168"/>
      <c r="J140" s="168"/>
      <c r="K140" s="168"/>
      <c r="L140" s="168"/>
      <c r="M140" s="168"/>
      <c r="N140" s="45"/>
    </row>
    <row r="141" spans="1:14" x14ac:dyDescent="0.2">
      <c r="A141" s="49" t="s">
        <v>68</v>
      </c>
      <c r="B141" s="93"/>
      <c r="C141" s="168"/>
      <c r="D141" s="45"/>
      <c r="E141" s="45"/>
      <c r="F141" s="109"/>
      <c r="G141" s="114"/>
      <c r="H141" s="129"/>
      <c r="I141" s="168"/>
      <c r="J141" s="168"/>
      <c r="K141" s="168"/>
      <c r="L141" s="168"/>
      <c r="M141" s="168"/>
      <c r="N141" s="45"/>
    </row>
    <row r="142" spans="1:14" x14ac:dyDescent="0.2">
      <c r="A142" s="50" t="s">
        <v>155</v>
      </c>
      <c r="B142" s="93">
        <v>853250.73</v>
      </c>
      <c r="C142" s="168">
        <v>973132.26</v>
      </c>
      <c r="D142" s="45">
        <v>998236.16999999981</v>
      </c>
      <c r="E142" s="45">
        <v>953940.09</v>
      </c>
      <c r="F142" s="109">
        <v>869118.33999999973</v>
      </c>
      <c r="G142" s="114">
        <v>938679.48999999976</v>
      </c>
      <c r="H142" s="129">
        <v>926247.59</v>
      </c>
      <c r="I142" s="168">
        <v>829035.69</v>
      </c>
      <c r="J142" s="168">
        <v>1016335.64</v>
      </c>
      <c r="K142" s="168">
        <v>1003536.93</v>
      </c>
      <c r="L142" s="168">
        <v>1044595.1299999995</v>
      </c>
      <c r="M142" s="168">
        <v>1217703.6299999999</v>
      </c>
      <c r="N142" s="45">
        <f>SUM(B142:M142)</f>
        <v>11623811.689999998</v>
      </c>
    </row>
    <row r="143" spans="1:14" x14ac:dyDescent="0.2">
      <c r="A143" s="50"/>
      <c r="B143" s="93"/>
      <c r="C143" s="168"/>
      <c r="D143" s="45"/>
      <c r="E143" s="45"/>
      <c r="F143" s="109"/>
      <c r="G143" s="114"/>
      <c r="H143" s="129"/>
      <c r="I143" s="168"/>
      <c r="J143" s="168"/>
      <c r="K143" s="168"/>
      <c r="L143" s="168"/>
      <c r="M143" s="168"/>
      <c r="N143" s="45"/>
    </row>
    <row r="144" spans="1:14" x14ac:dyDescent="0.2">
      <c r="A144" s="50" t="s">
        <v>156</v>
      </c>
      <c r="B144" s="93">
        <v>323175.24</v>
      </c>
      <c r="C144" s="168">
        <v>368581.28</v>
      </c>
      <c r="D144" s="45">
        <v>378092.25</v>
      </c>
      <c r="E144" s="45">
        <v>361320.42</v>
      </c>
      <c r="F144" s="109">
        <v>329185.21000000002</v>
      </c>
      <c r="G144" s="114">
        <v>355532.04</v>
      </c>
      <c r="H144" s="129">
        <v>350823.35</v>
      </c>
      <c r="I144" s="168">
        <v>314003.61</v>
      </c>
      <c r="J144" s="168">
        <v>384944.89</v>
      </c>
      <c r="K144" s="168">
        <v>380097.28000000003</v>
      </c>
      <c r="L144" s="168">
        <v>395676.64</v>
      </c>
      <c r="M144" s="168">
        <v>461380.9</v>
      </c>
      <c r="N144" s="45">
        <f t="shared" ref="N144:N190" si="2">SUM(B144:M144)</f>
        <v>4402813.1100000003</v>
      </c>
    </row>
    <row r="145" spans="1:14" x14ac:dyDescent="0.2">
      <c r="A145" s="50"/>
      <c r="B145" s="93"/>
      <c r="C145" s="168"/>
      <c r="D145" s="45"/>
      <c r="E145" s="45"/>
      <c r="F145" s="109"/>
      <c r="G145" s="114"/>
      <c r="H145" s="129"/>
      <c r="I145" s="168"/>
      <c r="J145" s="168"/>
      <c r="K145" s="168"/>
      <c r="L145" s="168"/>
      <c r="M145" s="168"/>
      <c r="N145" s="45"/>
    </row>
    <row r="146" spans="1:14" x14ac:dyDescent="0.2">
      <c r="A146" s="49" t="s">
        <v>63</v>
      </c>
      <c r="B146" s="93"/>
      <c r="C146" s="168"/>
      <c r="D146" s="45"/>
      <c r="E146" s="45"/>
      <c r="F146" s="109"/>
      <c r="G146" s="114"/>
      <c r="H146" s="129"/>
      <c r="I146" s="168"/>
      <c r="J146" s="168"/>
      <c r="K146" s="168"/>
      <c r="L146" s="168"/>
      <c r="M146" s="168"/>
      <c r="N146" s="45"/>
    </row>
    <row r="147" spans="1:14" x14ac:dyDescent="0.2">
      <c r="A147" s="50" t="s">
        <v>157</v>
      </c>
      <c r="B147" s="93">
        <v>31761.1</v>
      </c>
      <c r="C147" s="168">
        <v>36223.53</v>
      </c>
      <c r="D147" s="45">
        <v>37164.730000000003</v>
      </c>
      <c r="E147" s="45">
        <v>35530.17</v>
      </c>
      <c r="F147" s="109">
        <v>32351.75</v>
      </c>
      <c r="G147" s="114">
        <v>34941.07</v>
      </c>
      <c r="H147" s="129">
        <v>34478.31</v>
      </c>
      <c r="I147" s="168">
        <v>30859.73</v>
      </c>
      <c r="J147" s="168">
        <v>37831.71</v>
      </c>
      <c r="K147" s="168">
        <v>37355.300000000003</v>
      </c>
      <c r="L147" s="168">
        <v>38955.120000000003</v>
      </c>
      <c r="M147" s="168">
        <v>45748.31</v>
      </c>
      <c r="N147" s="45">
        <f t="shared" si="2"/>
        <v>433200.83</v>
      </c>
    </row>
    <row r="148" spans="1:14" x14ac:dyDescent="0.2">
      <c r="A148" s="50" t="s">
        <v>158</v>
      </c>
      <c r="B148" s="93">
        <v>2651.5</v>
      </c>
      <c r="C148" s="168">
        <v>3024.03</v>
      </c>
      <c r="D148" s="45">
        <v>3102.6</v>
      </c>
      <c r="E148" s="45">
        <v>2966.13</v>
      </c>
      <c r="F148" s="109">
        <v>2700.8</v>
      </c>
      <c r="G148" s="114">
        <v>2916.97</v>
      </c>
      <c r="H148" s="129">
        <v>2878.33</v>
      </c>
      <c r="I148" s="168">
        <v>2576.25</v>
      </c>
      <c r="J148" s="168">
        <v>3158.29</v>
      </c>
      <c r="K148" s="168">
        <v>3118.51</v>
      </c>
      <c r="L148" s="168">
        <v>3252.02</v>
      </c>
      <c r="M148" s="168">
        <v>3818.88</v>
      </c>
      <c r="N148" s="45">
        <f t="shared" si="2"/>
        <v>36164.310000000005</v>
      </c>
    </row>
    <row r="149" spans="1:14" x14ac:dyDescent="0.2">
      <c r="A149" s="50" t="s">
        <v>159</v>
      </c>
      <c r="B149" s="93">
        <v>90929.83</v>
      </c>
      <c r="C149" s="168">
        <v>103705.45</v>
      </c>
      <c r="D149" s="45">
        <v>106378.88</v>
      </c>
      <c r="E149" s="45">
        <v>101654.33</v>
      </c>
      <c r="F149" s="109">
        <v>92620.82</v>
      </c>
      <c r="G149" s="114">
        <v>100033.87</v>
      </c>
      <c r="H149" s="129">
        <v>98709.01</v>
      </c>
      <c r="I149" s="168">
        <v>88349.27</v>
      </c>
      <c r="J149" s="168">
        <v>108309.58</v>
      </c>
      <c r="K149" s="168">
        <v>106945.64</v>
      </c>
      <c r="L149" s="168">
        <v>111301.33</v>
      </c>
      <c r="M149" s="168">
        <v>129652.33</v>
      </c>
      <c r="N149" s="45">
        <f t="shared" si="2"/>
        <v>1238590.3400000001</v>
      </c>
    </row>
    <row r="150" spans="1:14" x14ac:dyDescent="0.2">
      <c r="A150" s="50" t="s">
        <v>160</v>
      </c>
      <c r="B150" s="93">
        <v>294.72000000000003</v>
      </c>
      <c r="C150" s="168">
        <v>336.13</v>
      </c>
      <c r="D150" s="45">
        <v>344.73</v>
      </c>
      <c r="E150" s="45">
        <v>329.27</v>
      </c>
      <c r="F150" s="109">
        <v>300.2</v>
      </c>
      <c r="G150" s="114">
        <v>324.23</v>
      </c>
      <c r="H150" s="129">
        <v>319.94</v>
      </c>
      <c r="I150" s="168">
        <v>286.36</v>
      </c>
      <c r="J150" s="168">
        <v>351.06</v>
      </c>
      <c r="K150" s="168">
        <v>346.63</v>
      </c>
      <c r="L150" s="168">
        <v>360.03</v>
      </c>
      <c r="M150" s="168">
        <v>415.97</v>
      </c>
      <c r="N150" s="45">
        <f t="shared" si="2"/>
        <v>4009.2700000000004</v>
      </c>
    </row>
    <row r="151" spans="1:14" x14ac:dyDescent="0.2">
      <c r="A151" s="50" t="s">
        <v>161</v>
      </c>
      <c r="B151" s="93">
        <v>3000.99</v>
      </c>
      <c r="C151" s="168">
        <v>3422.62</v>
      </c>
      <c r="D151" s="45">
        <v>3509.41</v>
      </c>
      <c r="E151" s="45">
        <v>3350.4</v>
      </c>
      <c r="F151" s="109">
        <v>3056.79</v>
      </c>
      <c r="G151" s="114">
        <v>3301.45</v>
      </c>
      <c r="H151" s="129">
        <v>3257.72</v>
      </c>
      <c r="I151" s="168">
        <v>2915.82</v>
      </c>
      <c r="J151" s="168">
        <v>3574.57</v>
      </c>
      <c r="K151" s="168">
        <v>3529.56</v>
      </c>
      <c r="L151" s="168">
        <v>3657.95</v>
      </c>
      <c r="M151" s="168">
        <v>4188.47</v>
      </c>
      <c r="N151" s="45">
        <f t="shared" si="2"/>
        <v>40765.75</v>
      </c>
    </row>
    <row r="152" spans="1:14" x14ac:dyDescent="0.2">
      <c r="A152" s="50" t="s">
        <v>162</v>
      </c>
      <c r="B152" s="93">
        <v>3748.91</v>
      </c>
      <c r="C152" s="168">
        <v>4275.63</v>
      </c>
      <c r="D152" s="45">
        <v>4384.04</v>
      </c>
      <c r="E152" s="45">
        <v>4185.41</v>
      </c>
      <c r="F152" s="109">
        <v>3818.63</v>
      </c>
      <c r="G152" s="114">
        <v>4124.26</v>
      </c>
      <c r="H152" s="129">
        <v>4069.63</v>
      </c>
      <c r="I152" s="168">
        <v>3642.52</v>
      </c>
      <c r="J152" s="168">
        <v>4465.45</v>
      </c>
      <c r="K152" s="168">
        <v>4409.22</v>
      </c>
      <c r="L152" s="168">
        <v>4569.6000000000004</v>
      </c>
      <c r="M152" s="168">
        <v>5232.34</v>
      </c>
      <c r="N152" s="45">
        <f t="shared" si="2"/>
        <v>50925.64</v>
      </c>
    </row>
    <row r="153" spans="1:14" x14ac:dyDescent="0.2">
      <c r="A153" s="50" t="s">
        <v>163</v>
      </c>
      <c r="B153" s="93">
        <v>3018.78</v>
      </c>
      <c r="C153" s="168">
        <v>3442.92</v>
      </c>
      <c r="D153" s="45">
        <v>3530.78</v>
      </c>
      <c r="E153" s="45">
        <v>3372.03</v>
      </c>
      <c r="F153" s="109">
        <v>3074.92</v>
      </c>
      <c r="G153" s="114">
        <v>3321.02</v>
      </c>
      <c r="H153" s="129">
        <v>3277.04</v>
      </c>
      <c r="I153" s="168">
        <v>2933.11</v>
      </c>
      <c r="J153" s="168">
        <v>3595.77</v>
      </c>
      <c r="K153" s="168">
        <v>3550.49</v>
      </c>
      <c r="L153" s="168">
        <v>3685.61</v>
      </c>
      <c r="M153" s="168">
        <v>4248.47</v>
      </c>
      <c r="N153" s="45">
        <f t="shared" si="2"/>
        <v>41050.94</v>
      </c>
    </row>
    <row r="154" spans="1:14" x14ac:dyDescent="0.2">
      <c r="A154" s="50" t="s">
        <v>164</v>
      </c>
      <c r="B154" s="93">
        <v>850.79</v>
      </c>
      <c r="C154" s="168">
        <v>970.33</v>
      </c>
      <c r="D154" s="45">
        <v>994.95</v>
      </c>
      <c r="E154" s="45">
        <v>949.92</v>
      </c>
      <c r="F154" s="109">
        <v>866.62</v>
      </c>
      <c r="G154" s="114">
        <v>935.98</v>
      </c>
      <c r="H154" s="129">
        <v>923.58</v>
      </c>
      <c r="I154" s="168">
        <v>826.65</v>
      </c>
      <c r="J154" s="168">
        <v>1013.41</v>
      </c>
      <c r="K154" s="168">
        <v>1000.65</v>
      </c>
      <c r="L154" s="168">
        <v>1037.27</v>
      </c>
      <c r="M154" s="168">
        <v>1188.76</v>
      </c>
      <c r="N154" s="45">
        <f t="shared" si="2"/>
        <v>11558.91</v>
      </c>
    </row>
    <row r="155" spans="1:14" x14ac:dyDescent="0.2">
      <c r="A155" s="50" t="s">
        <v>165</v>
      </c>
      <c r="B155" s="93">
        <v>15044.25</v>
      </c>
      <c r="C155" s="168">
        <v>17157.96</v>
      </c>
      <c r="D155" s="45">
        <v>17600.12</v>
      </c>
      <c r="E155" s="45">
        <v>16818.12</v>
      </c>
      <c r="F155" s="109">
        <v>15324.02</v>
      </c>
      <c r="G155" s="114">
        <v>16550.5</v>
      </c>
      <c r="H155" s="129">
        <v>16331.31</v>
      </c>
      <c r="I155" s="168">
        <v>14617.3</v>
      </c>
      <c r="J155" s="168">
        <v>17919.71</v>
      </c>
      <c r="K155" s="168">
        <v>17694.05</v>
      </c>
      <c r="L155" s="168">
        <v>18413.03</v>
      </c>
      <c r="M155" s="168">
        <v>21441.07</v>
      </c>
      <c r="N155" s="45">
        <f t="shared" si="2"/>
        <v>204911.44</v>
      </c>
    </row>
    <row r="156" spans="1:14" x14ac:dyDescent="0.2">
      <c r="A156" s="50"/>
      <c r="B156" s="93"/>
      <c r="C156" s="168"/>
      <c r="D156" s="45"/>
      <c r="E156" s="45"/>
      <c r="F156" s="109"/>
      <c r="G156" s="114"/>
      <c r="H156" s="129"/>
      <c r="I156" s="168"/>
      <c r="J156" s="168"/>
      <c r="K156" s="168"/>
      <c r="L156" s="168"/>
      <c r="M156" s="168"/>
      <c r="N156" s="45"/>
    </row>
    <row r="157" spans="1:14" x14ac:dyDescent="0.2">
      <c r="A157" s="51" t="s">
        <v>166</v>
      </c>
      <c r="B157" s="94">
        <v>1327726.8400000001</v>
      </c>
      <c r="C157" s="67">
        <v>1514272.14</v>
      </c>
      <c r="D157" s="52">
        <v>1553338.66</v>
      </c>
      <c r="E157" s="52">
        <v>1484416.2899999998</v>
      </c>
      <c r="F157" s="110">
        <v>1352418.0999999999</v>
      </c>
      <c r="G157" s="115">
        <v>1460660.88</v>
      </c>
      <c r="H157" s="130">
        <v>1441315.81</v>
      </c>
      <c r="I157" s="67">
        <v>1290046.31</v>
      </c>
      <c r="J157" s="67">
        <v>1581500.08</v>
      </c>
      <c r="K157" s="67">
        <v>1561584.2599999998</v>
      </c>
      <c r="L157" s="67">
        <v>1625503.73</v>
      </c>
      <c r="M157" s="67">
        <v>1895019.13</v>
      </c>
      <c r="N157" s="52">
        <f t="shared" si="2"/>
        <v>18087802.23</v>
      </c>
    </row>
    <row r="158" spans="1:14" x14ac:dyDescent="0.2">
      <c r="A158" s="53"/>
      <c r="B158" s="93"/>
      <c r="C158" s="168"/>
      <c r="D158" s="45"/>
      <c r="E158" s="45"/>
      <c r="F158" s="109"/>
      <c r="G158" s="114"/>
      <c r="H158" s="129"/>
      <c r="I158" s="168"/>
      <c r="J158" s="168"/>
      <c r="K158" s="168"/>
      <c r="L158" s="168"/>
      <c r="M158" s="168"/>
      <c r="N158" s="45"/>
    </row>
    <row r="159" spans="1:14" x14ac:dyDescent="0.2">
      <c r="A159" s="49" t="s">
        <v>167</v>
      </c>
      <c r="B159" s="93"/>
      <c r="C159" s="168"/>
      <c r="D159" s="45"/>
      <c r="E159" s="45"/>
      <c r="F159" s="109"/>
      <c r="G159" s="114"/>
      <c r="H159" s="129"/>
      <c r="I159" s="168"/>
      <c r="J159" s="168"/>
      <c r="K159" s="168"/>
      <c r="L159" s="168"/>
      <c r="M159" s="168"/>
      <c r="N159" s="45"/>
    </row>
    <row r="160" spans="1:14" x14ac:dyDescent="0.2">
      <c r="A160" s="49" t="s">
        <v>130</v>
      </c>
      <c r="B160" s="93"/>
      <c r="C160" s="168"/>
      <c r="D160" s="45"/>
      <c r="E160" s="45"/>
      <c r="F160" s="109"/>
      <c r="G160" s="114"/>
      <c r="H160" s="129"/>
      <c r="I160" s="168"/>
      <c r="J160" s="168"/>
      <c r="K160" s="168"/>
      <c r="L160" s="168"/>
      <c r="M160" s="168"/>
      <c r="N160" s="45"/>
    </row>
    <row r="161" spans="1:14" x14ac:dyDescent="0.2">
      <c r="A161" s="50" t="s">
        <v>168</v>
      </c>
      <c r="B161" s="93">
        <v>0</v>
      </c>
      <c r="C161" s="168">
        <v>0</v>
      </c>
      <c r="D161" s="45">
        <v>0</v>
      </c>
      <c r="E161" s="45">
        <v>0</v>
      </c>
      <c r="F161" s="109">
        <v>0</v>
      </c>
      <c r="G161" s="114">
        <v>0</v>
      </c>
      <c r="H161" s="129">
        <v>0</v>
      </c>
      <c r="I161" s="168">
        <v>0</v>
      </c>
      <c r="J161" s="168">
        <v>0</v>
      </c>
      <c r="K161" s="168">
        <v>0</v>
      </c>
      <c r="L161" s="168">
        <v>0</v>
      </c>
      <c r="M161" s="168">
        <v>0</v>
      </c>
      <c r="N161" s="45">
        <f t="shared" si="2"/>
        <v>0</v>
      </c>
    </row>
    <row r="162" spans="1:14" x14ac:dyDescent="0.2">
      <c r="A162" s="50"/>
      <c r="B162" s="93"/>
      <c r="C162" s="168"/>
      <c r="D162" s="45"/>
      <c r="E162" s="45"/>
      <c r="F162" s="109"/>
      <c r="G162" s="114"/>
      <c r="H162" s="129"/>
      <c r="I162" s="168"/>
      <c r="J162" s="168"/>
      <c r="K162" s="168"/>
      <c r="L162" s="168"/>
      <c r="M162" s="168"/>
      <c r="N162" s="45"/>
    </row>
    <row r="163" spans="1:14" x14ac:dyDescent="0.2">
      <c r="A163" s="49" t="s">
        <v>68</v>
      </c>
      <c r="B163" s="93"/>
      <c r="C163" s="168"/>
      <c r="D163" s="45"/>
      <c r="E163" s="45"/>
      <c r="F163" s="109"/>
      <c r="G163" s="114"/>
      <c r="H163" s="129"/>
      <c r="I163" s="168"/>
      <c r="J163" s="168"/>
      <c r="K163" s="168"/>
      <c r="L163" s="168"/>
      <c r="M163" s="168"/>
      <c r="N163" s="45"/>
    </row>
    <row r="164" spans="1:14" x14ac:dyDescent="0.2">
      <c r="A164" s="50" t="s">
        <v>169</v>
      </c>
      <c r="B164" s="93">
        <v>357639.74023011338</v>
      </c>
      <c r="C164" s="168">
        <v>345120.02023011335</v>
      </c>
      <c r="D164" s="45">
        <v>326678.43023011339</v>
      </c>
      <c r="E164" s="45">
        <v>327596.09023011336</v>
      </c>
      <c r="F164" s="109">
        <v>337991.04023011337</v>
      </c>
      <c r="G164" s="114">
        <v>337994.41023011331</v>
      </c>
      <c r="H164" s="129">
        <v>315979.97023011337</v>
      </c>
      <c r="I164" s="168">
        <v>315486.40023011342</v>
      </c>
      <c r="J164" s="168">
        <v>347555.31023011339</v>
      </c>
      <c r="K164" s="168">
        <v>332199.30023011332</v>
      </c>
      <c r="L164" s="168">
        <v>333665.27023011347</v>
      </c>
      <c r="M164" s="168">
        <v>386848.89023011341</v>
      </c>
      <c r="N164" s="45">
        <f t="shared" si="2"/>
        <v>4064754.8727613604</v>
      </c>
    </row>
    <row r="165" spans="1:14" x14ac:dyDescent="0.2">
      <c r="A165" s="50"/>
      <c r="B165" s="93"/>
      <c r="C165" s="168"/>
      <c r="D165" s="45"/>
      <c r="E165" s="45"/>
      <c r="F165" s="109"/>
      <c r="G165" s="114"/>
      <c r="H165" s="129"/>
      <c r="I165" s="168"/>
      <c r="J165" s="168"/>
      <c r="K165" s="168"/>
      <c r="L165" s="168"/>
      <c r="M165" s="168"/>
      <c r="N165" s="45"/>
    </row>
    <row r="166" spans="1:14" x14ac:dyDescent="0.2">
      <c r="A166" s="50" t="s">
        <v>170</v>
      </c>
      <c r="B166" s="93">
        <v>2129.46</v>
      </c>
      <c r="C166" s="168">
        <v>2055.2600000000002</v>
      </c>
      <c r="D166" s="45">
        <v>1945.6</v>
      </c>
      <c r="E166" s="45">
        <v>1951.07</v>
      </c>
      <c r="F166" s="109">
        <v>2012.98</v>
      </c>
      <c r="G166" s="114">
        <v>2013</v>
      </c>
      <c r="H166" s="129">
        <v>1881.89</v>
      </c>
      <c r="I166" s="168">
        <v>1878.95</v>
      </c>
      <c r="J166" s="168">
        <v>2069.94</v>
      </c>
      <c r="K166" s="168">
        <v>1978.49</v>
      </c>
      <c r="L166" s="168">
        <v>1987.22</v>
      </c>
      <c r="M166" s="168">
        <v>2303.96</v>
      </c>
      <c r="N166" s="45">
        <f t="shared" si="2"/>
        <v>24207.82</v>
      </c>
    </row>
    <row r="167" spans="1:14" x14ac:dyDescent="0.2">
      <c r="A167" s="50" t="s">
        <v>171</v>
      </c>
      <c r="B167" s="93">
        <v>22208.63</v>
      </c>
      <c r="C167" s="168">
        <v>21425.86</v>
      </c>
      <c r="D167" s="45">
        <v>20278.29</v>
      </c>
      <c r="E167" s="45">
        <v>20335.25</v>
      </c>
      <c r="F167" s="109">
        <v>20980.51</v>
      </c>
      <c r="G167" s="114">
        <v>20980.720000000001</v>
      </c>
      <c r="H167" s="129">
        <v>19614.189999999999</v>
      </c>
      <c r="I167" s="168">
        <v>19583.55</v>
      </c>
      <c r="J167" s="168">
        <v>21574.2</v>
      </c>
      <c r="K167" s="168">
        <v>20620.990000000002</v>
      </c>
      <c r="L167" s="168">
        <v>20711.990000000002</v>
      </c>
      <c r="M167" s="168">
        <v>24013.31</v>
      </c>
      <c r="N167" s="45">
        <f t="shared" si="2"/>
        <v>252327.48999999996</v>
      </c>
    </row>
    <row r="168" spans="1:14" x14ac:dyDescent="0.2">
      <c r="A168" s="50" t="s">
        <v>172</v>
      </c>
      <c r="B168" s="93">
        <v>1970.78</v>
      </c>
      <c r="C168" s="168">
        <v>1903.11</v>
      </c>
      <c r="D168" s="45">
        <v>1802.09</v>
      </c>
      <c r="E168" s="45">
        <v>1807.15</v>
      </c>
      <c r="F168" s="109">
        <v>1864.49</v>
      </c>
      <c r="G168" s="114">
        <v>1864.51</v>
      </c>
      <c r="H168" s="129">
        <v>1743.07</v>
      </c>
      <c r="I168" s="168">
        <v>1740.35</v>
      </c>
      <c r="J168" s="168">
        <v>1917.26</v>
      </c>
      <c r="K168" s="168">
        <v>1832.55</v>
      </c>
      <c r="L168" s="168">
        <v>1840.63</v>
      </c>
      <c r="M168" s="168">
        <v>2134.0100000000002</v>
      </c>
      <c r="N168" s="45">
        <f t="shared" si="2"/>
        <v>22420</v>
      </c>
    </row>
    <row r="169" spans="1:14" x14ac:dyDescent="0.2">
      <c r="A169" s="50"/>
      <c r="B169" s="93"/>
      <c r="C169" s="168"/>
      <c r="D169" s="45"/>
      <c r="E169" s="45"/>
      <c r="F169" s="109"/>
      <c r="G169" s="114"/>
      <c r="H169" s="129"/>
      <c r="I169" s="168"/>
      <c r="J169" s="168"/>
      <c r="K169" s="168"/>
      <c r="L169" s="168"/>
      <c r="M169" s="168"/>
      <c r="N169" s="45"/>
    </row>
    <row r="170" spans="1:14" x14ac:dyDescent="0.2">
      <c r="A170" s="49" t="s">
        <v>63</v>
      </c>
      <c r="B170" s="93"/>
      <c r="C170" s="168"/>
      <c r="D170" s="45"/>
      <c r="E170" s="45"/>
      <c r="F170" s="109"/>
      <c r="G170" s="114"/>
      <c r="H170" s="129"/>
      <c r="I170" s="168"/>
      <c r="J170" s="168"/>
      <c r="K170" s="168"/>
      <c r="L170" s="168"/>
      <c r="M170" s="168"/>
      <c r="N170" s="45"/>
    </row>
    <row r="171" spans="1:14" x14ac:dyDescent="0.2">
      <c r="A171" s="50" t="s">
        <v>173</v>
      </c>
      <c r="B171" s="93">
        <v>69773.8</v>
      </c>
      <c r="C171" s="168">
        <v>67327.25</v>
      </c>
      <c r="D171" s="45">
        <v>63727.58</v>
      </c>
      <c r="E171" s="45">
        <v>63906.59</v>
      </c>
      <c r="F171" s="109">
        <v>65934.41</v>
      </c>
      <c r="G171" s="114">
        <v>65935.070000000007</v>
      </c>
      <c r="H171" s="129">
        <v>61640.55</v>
      </c>
      <c r="I171" s="168">
        <v>61544.26</v>
      </c>
      <c r="J171" s="168">
        <v>67800.19</v>
      </c>
      <c r="K171" s="168">
        <v>64804.58</v>
      </c>
      <c r="L171" s="168">
        <v>65090.55</v>
      </c>
      <c r="M171" s="168">
        <v>75465.47</v>
      </c>
      <c r="N171" s="45">
        <f t="shared" si="2"/>
        <v>792950.29999999993</v>
      </c>
    </row>
    <row r="172" spans="1:14" x14ac:dyDescent="0.2">
      <c r="A172" s="50"/>
      <c r="B172" s="93"/>
      <c r="C172" s="168"/>
      <c r="D172" s="45"/>
      <c r="E172" s="45"/>
      <c r="F172" s="109"/>
      <c r="G172" s="114"/>
      <c r="H172" s="129"/>
      <c r="I172" s="168"/>
      <c r="J172" s="168"/>
      <c r="K172" s="168"/>
      <c r="L172" s="168"/>
      <c r="M172" s="168"/>
      <c r="N172" s="45"/>
    </row>
    <row r="173" spans="1:14" x14ac:dyDescent="0.2">
      <c r="A173" s="51" t="s">
        <v>174</v>
      </c>
      <c r="B173" s="94">
        <v>453722.41023011343</v>
      </c>
      <c r="C173" s="67">
        <v>437831.50023011334</v>
      </c>
      <c r="D173" s="52">
        <v>414431.99023011338</v>
      </c>
      <c r="E173" s="52">
        <v>415596.15023011342</v>
      </c>
      <c r="F173" s="110">
        <v>428783.43023011333</v>
      </c>
      <c r="G173" s="115">
        <v>428787.7102301133</v>
      </c>
      <c r="H173" s="130">
        <v>400859.67023011338</v>
      </c>
      <c r="I173" s="67">
        <v>400233.5102301134</v>
      </c>
      <c r="J173" s="67">
        <v>440916.90023011342</v>
      </c>
      <c r="K173" s="67">
        <v>421435.91023011331</v>
      </c>
      <c r="L173" s="67">
        <v>423295.66023011343</v>
      </c>
      <c r="M173" s="67">
        <v>490765.64023011341</v>
      </c>
      <c r="N173" s="52">
        <f t="shared" si="2"/>
        <v>5156660.4827613607</v>
      </c>
    </row>
    <row r="174" spans="1:14" x14ac:dyDescent="0.2">
      <c r="A174" s="53"/>
      <c r="B174" s="93"/>
      <c r="C174" s="168"/>
      <c r="D174" s="45"/>
      <c r="E174" s="45"/>
      <c r="F174" s="109"/>
      <c r="G174" s="114"/>
      <c r="H174" s="129"/>
      <c r="I174" s="168"/>
      <c r="J174" s="168"/>
      <c r="K174" s="168"/>
      <c r="L174" s="168"/>
      <c r="M174" s="168"/>
      <c r="N174" s="45"/>
    </row>
    <row r="175" spans="1:14" x14ac:dyDescent="0.2">
      <c r="A175" s="49" t="s">
        <v>175</v>
      </c>
      <c r="B175" s="93"/>
      <c r="C175" s="168"/>
      <c r="D175" s="45"/>
      <c r="E175" s="45"/>
      <c r="F175" s="109"/>
      <c r="G175" s="114"/>
      <c r="H175" s="129"/>
      <c r="I175" s="168"/>
      <c r="J175" s="168"/>
      <c r="K175" s="168"/>
      <c r="L175" s="168"/>
      <c r="M175" s="168"/>
      <c r="N175" s="45"/>
    </row>
    <row r="176" spans="1:14" x14ac:dyDescent="0.2">
      <c r="A176" s="49" t="s">
        <v>68</v>
      </c>
      <c r="B176" s="93"/>
      <c r="C176" s="168"/>
      <c r="D176" s="45"/>
      <c r="E176" s="45"/>
      <c r="F176" s="109"/>
      <c r="G176" s="114"/>
      <c r="H176" s="129"/>
      <c r="I176" s="168"/>
      <c r="J176" s="168"/>
      <c r="K176" s="168"/>
      <c r="L176" s="168"/>
      <c r="M176" s="168"/>
      <c r="N176" s="45"/>
    </row>
    <row r="177" spans="1:14" x14ac:dyDescent="0.2">
      <c r="A177" s="50" t="s">
        <v>176</v>
      </c>
      <c r="B177" s="93">
        <v>127410.30300979207</v>
      </c>
      <c r="C177" s="168">
        <v>136637.40300979209</v>
      </c>
      <c r="D177" s="45">
        <v>132463.11300979202</v>
      </c>
      <c r="E177" s="45">
        <v>120324.72300979207</v>
      </c>
      <c r="F177" s="109">
        <v>128489.31300979209</v>
      </c>
      <c r="G177" s="114">
        <v>135820.86300979205</v>
      </c>
      <c r="H177" s="129">
        <v>128365.13300979207</v>
      </c>
      <c r="I177" s="168">
        <v>120013.64300979207</v>
      </c>
      <c r="J177" s="168">
        <v>141248.32300979208</v>
      </c>
      <c r="K177" s="168">
        <v>129281.72300979207</v>
      </c>
      <c r="L177" s="168">
        <v>123955.34300979208</v>
      </c>
      <c r="M177" s="168">
        <v>144403.25300979207</v>
      </c>
      <c r="N177" s="45">
        <f t="shared" si="2"/>
        <v>1568413.1361175049</v>
      </c>
    </row>
    <row r="178" spans="1:14" x14ac:dyDescent="0.2">
      <c r="A178" s="50"/>
      <c r="B178" s="93"/>
      <c r="C178" s="168"/>
      <c r="D178" s="45"/>
      <c r="E178" s="45"/>
      <c r="F178" s="109"/>
      <c r="G178" s="114"/>
      <c r="H178" s="129"/>
      <c r="I178" s="168"/>
      <c r="J178" s="168"/>
      <c r="K178" s="168"/>
      <c r="L178" s="168"/>
      <c r="M178" s="168"/>
      <c r="N178" s="45"/>
    </row>
    <row r="179" spans="1:14" x14ac:dyDescent="0.2">
      <c r="A179" s="50" t="s">
        <v>177</v>
      </c>
      <c r="B179" s="93">
        <v>14290.51</v>
      </c>
      <c r="C179" s="168">
        <v>15351.75</v>
      </c>
      <c r="D179" s="45">
        <v>14872.29</v>
      </c>
      <c r="E179" s="45">
        <v>13495.78</v>
      </c>
      <c r="F179" s="109">
        <v>14411.53</v>
      </c>
      <c r="G179" s="114">
        <v>15233.85</v>
      </c>
      <c r="H179" s="129">
        <v>14397.6</v>
      </c>
      <c r="I179" s="168">
        <v>13460.89</v>
      </c>
      <c r="J179" s="168">
        <v>15844.38</v>
      </c>
      <c r="K179" s="168">
        <v>14501.73</v>
      </c>
      <c r="L179" s="168">
        <v>13903</v>
      </c>
      <c r="M179" s="168">
        <v>16241.38</v>
      </c>
      <c r="N179" s="45">
        <f t="shared" si="2"/>
        <v>176004.69000000003</v>
      </c>
    </row>
    <row r="180" spans="1:14" x14ac:dyDescent="0.2">
      <c r="A180" s="50"/>
      <c r="B180" s="93"/>
      <c r="C180" s="168"/>
      <c r="D180" s="45"/>
      <c r="E180" s="45"/>
      <c r="F180" s="109"/>
      <c r="G180" s="114"/>
      <c r="H180" s="129"/>
      <c r="I180" s="168"/>
      <c r="J180" s="168"/>
      <c r="K180" s="168"/>
      <c r="L180" s="168"/>
      <c r="M180" s="168"/>
      <c r="N180" s="45"/>
    </row>
    <row r="181" spans="1:14" x14ac:dyDescent="0.2">
      <c r="A181" s="50" t="s">
        <v>178</v>
      </c>
      <c r="B181" s="93">
        <v>2173.15</v>
      </c>
      <c r="C181" s="168">
        <v>2328.89</v>
      </c>
      <c r="D181" s="45">
        <v>2258.4</v>
      </c>
      <c r="E181" s="45">
        <v>2052.3000000000002</v>
      </c>
      <c r="F181" s="109">
        <v>2191.56</v>
      </c>
      <c r="G181" s="114">
        <v>2316.61</v>
      </c>
      <c r="H181" s="129">
        <v>2189.44</v>
      </c>
      <c r="I181" s="168">
        <v>2046.99</v>
      </c>
      <c r="J181" s="168">
        <v>2409.0700000000002</v>
      </c>
      <c r="K181" s="168">
        <v>2204.9899999999998</v>
      </c>
      <c r="L181" s="168">
        <v>2114.23</v>
      </c>
      <c r="M181" s="168">
        <v>2460.19</v>
      </c>
      <c r="N181" s="45">
        <f t="shared" si="2"/>
        <v>26745.82</v>
      </c>
    </row>
    <row r="182" spans="1:14" x14ac:dyDescent="0.2">
      <c r="A182" s="50" t="s">
        <v>179</v>
      </c>
      <c r="B182" s="93">
        <v>3925.72</v>
      </c>
      <c r="C182" s="168">
        <v>4215.28</v>
      </c>
      <c r="D182" s="45">
        <v>4084.42</v>
      </c>
      <c r="E182" s="45">
        <v>3707.4</v>
      </c>
      <c r="F182" s="109">
        <v>3958.97</v>
      </c>
      <c r="G182" s="114">
        <v>4184.87</v>
      </c>
      <c r="H182" s="129">
        <v>3955.14</v>
      </c>
      <c r="I182" s="168">
        <v>3697.82</v>
      </c>
      <c r="J182" s="168">
        <v>4352.45</v>
      </c>
      <c r="K182" s="168">
        <v>3983.65</v>
      </c>
      <c r="L182" s="168">
        <v>3819.27</v>
      </c>
      <c r="M182" s="168">
        <v>4458.28</v>
      </c>
      <c r="N182" s="45">
        <f t="shared" si="2"/>
        <v>48343.27</v>
      </c>
    </row>
    <row r="183" spans="1:14" x14ac:dyDescent="0.2">
      <c r="A183" s="50" t="s">
        <v>180</v>
      </c>
      <c r="B183" s="93">
        <v>5224.6899999999996</v>
      </c>
      <c r="C183" s="168">
        <v>5608.46</v>
      </c>
      <c r="D183" s="45">
        <v>5434.98</v>
      </c>
      <c r="E183" s="45">
        <v>4934.1400000000003</v>
      </c>
      <c r="F183" s="109">
        <v>5268.94</v>
      </c>
      <c r="G183" s="114">
        <v>5569.59</v>
      </c>
      <c r="H183" s="129">
        <v>5263.85</v>
      </c>
      <c r="I183" s="168">
        <v>4921.38</v>
      </c>
      <c r="J183" s="168">
        <v>5792.51</v>
      </c>
      <c r="K183" s="168">
        <v>5301.71</v>
      </c>
      <c r="L183" s="168">
        <v>5083.0200000000004</v>
      </c>
      <c r="M183" s="168">
        <v>5930.73</v>
      </c>
      <c r="N183" s="45">
        <f t="shared" si="2"/>
        <v>64334</v>
      </c>
    </row>
    <row r="184" spans="1:14" x14ac:dyDescent="0.2">
      <c r="A184" s="50"/>
      <c r="B184" s="93"/>
      <c r="C184" s="168"/>
      <c r="D184" s="45"/>
      <c r="E184" s="45"/>
      <c r="F184" s="109"/>
      <c r="G184" s="114"/>
      <c r="H184" s="129"/>
      <c r="I184" s="168"/>
      <c r="J184" s="168"/>
      <c r="K184" s="168"/>
      <c r="L184" s="168"/>
      <c r="M184" s="168"/>
      <c r="N184" s="45"/>
    </row>
    <row r="185" spans="1:14" x14ac:dyDescent="0.2">
      <c r="A185" s="49" t="s">
        <v>63</v>
      </c>
      <c r="B185" s="93"/>
      <c r="C185" s="168"/>
      <c r="D185" s="45"/>
      <c r="E185" s="45"/>
      <c r="F185" s="109"/>
      <c r="G185" s="114"/>
      <c r="H185" s="129"/>
      <c r="I185" s="168"/>
      <c r="J185" s="168"/>
      <c r="K185" s="168"/>
      <c r="L185" s="168"/>
      <c r="M185" s="168"/>
      <c r="N185" s="45"/>
    </row>
    <row r="186" spans="1:14" x14ac:dyDescent="0.2">
      <c r="A186" s="50" t="s">
        <v>181</v>
      </c>
      <c r="B186" s="93">
        <v>13419.48</v>
      </c>
      <c r="C186" s="168">
        <v>14388.02</v>
      </c>
      <c r="D186" s="45">
        <v>13949.78</v>
      </c>
      <c r="E186" s="45">
        <v>12673.19</v>
      </c>
      <c r="F186" s="109">
        <v>13533.13</v>
      </c>
      <c r="G186" s="114">
        <v>14305.32</v>
      </c>
      <c r="H186" s="129">
        <v>13520.05</v>
      </c>
      <c r="I186" s="168">
        <v>12640.43</v>
      </c>
      <c r="J186" s="168">
        <v>14876.74</v>
      </c>
      <c r="K186" s="168">
        <v>13616.42</v>
      </c>
      <c r="L186" s="168">
        <v>13055.59</v>
      </c>
      <c r="M186" s="168">
        <v>15203.62</v>
      </c>
      <c r="N186" s="45">
        <f t="shared" si="2"/>
        <v>165181.77000000002</v>
      </c>
    </row>
    <row r="187" spans="1:14" x14ac:dyDescent="0.2">
      <c r="A187" s="50" t="s">
        <v>182</v>
      </c>
      <c r="B187" s="93">
        <v>5070.53</v>
      </c>
      <c r="C187" s="168">
        <v>5434.52</v>
      </c>
      <c r="D187" s="45">
        <v>5269.78</v>
      </c>
      <c r="E187" s="45">
        <v>4788.55</v>
      </c>
      <c r="F187" s="109">
        <v>5113.47</v>
      </c>
      <c r="G187" s="114">
        <v>5405.25</v>
      </c>
      <c r="H187" s="129">
        <v>5108.53</v>
      </c>
      <c r="I187" s="168">
        <v>4776.17</v>
      </c>
      <c r="J187" s="168">
        <v>5621.02</v>
      </c>
      <c r="K187" s="168">
        <v>5144.8500000000004</v>
      </c>
      <c r="L187" s="168">
        <v>4933.04</v>
      </c>
      <c r="M187" s="168">
        <v>5741.3</v>
      </c>
      <c r="N187" s="45">
        <f t="shared" si="2"/>
        <v>62407.009999999995</v>
      </c>
    </row>
    <row r="188" spans="1:14" x14ac:dyDescent="0.2">
      <c r="A188" s="50" t="s">
        <v>183</v>
      </c>
      <c r="B188" s="93">
        <v>2865.53</v>
      </c>
      <c r="C188" s="168">
        <v>3076.76</v>
      </c>
      <c r="D188" s="45">
        <v>2981.29</v>
      </c>
      <c r="E188" s="45">
        <v>2706.17</v>
      </c>
      <c r="F188" s="109">
        <v>2889.8</v>
      </c>
      <c r="G188" s="114">
        <v>3054.69</v>
      </c>
      <c r="H188" s="129">
        <v>2887</v>
      </c>
      <c r="I188" s="168">
        <v>2699.17</v>
      </c>
      <c r="J188" s="168">
        <v>3177</v>
      </c>
      <c r="K188" s="168">
        <v>2907.8</v>
      </c>
      <c r="L188" s="168">
        <v>2787.82</v>
      </c>
      <c r="M188" s="168">
        <v>3254.04</v>
      </c>
      <c r="N188" s="45">
        <f t="shared" si="2"/>
        <v>35287.07</v>
      </c>
    </row>
    <row r="189" spans="1:14" x14ac:dyDescent="0.2">
      <c r="A189" s="50"/>
      <c r="B189" s="93"/>
      <c r="C189" s="168"/>
      <c r="D189" s="45"/>
      <c r="E189" s="45"/>
      <c r="F189" s="109"/>
      <c r="G189" s="114"/>
      <c r="H189" s="129"/>
      <c r="I189" s="168"/>
      <c r="J189" s="168"/>
      <c r="K189" s="168"/>
      <c r="L189" s="168"/>
      <c r="M189" s="168"/>
      <c r="N189" s="45"/>
    </row>
    <row r="190" spans="1:14" x14ac:dyDescent="0.2">
      <c r="A190" s="51" t="s">
        <v>184</v>
      </c>
      <c r="B190" s="94">
        <v>174379.91300979207</v>
      </c>
      <c r="C190" s="67">
        <v>187041.08300979208</v>
      </c>
      <c r="D190" s="52">
        <v>181314.05300979206</v>
      </c>
      <c r="E190" s="52">
        <v>164682.25300979207</v>
      </c>
      <c r="F190" s="110">
        <v>175856.71300979209</v>
      </c>
      <c r="G190" s="115">
        <v>185891.04300979205</v>
      </c>
      <c r="H190" s="130">
        <v>175686.74300979209</v>
      </c>
      <c r="I190" s="67">
        <v>164256.49300979209</v>
      </c>
      <c r="J190" s="67">
        <v>193321.49300979209</v>
      </c>
      <c r="K190" s="67">
        <v>176942.87300979206</v>
      </c>
      <c r="L190" s="67">
        <v>169651.31300979209</v>
      </c>
      <c r="M190" s="67">
        <v>197692.79300979208</v>
      </c>
      <c r="N190" s="52">
        <f t="shared" si="2"/>
        <v>2146716.7661175048</v>
      </c>
    </row>
    <row r="191" spans="1:14" x14ac:dyDescent="0.2">
      <c r="A191" s="53"/>
      <c r="B191" s="93"/>
      <c r="C191" s="168"/>
      <c r="D191" s="45"/>
      <c r="E191" s="45"/>
      <c r="F191" s="109"/>
      <c r="G191" s="114"/>
      <c r="H191" s="129"/>
      <c r="I191" s="168"/>
      <c r="J191" s="168"/>
      <c r="K191" s="168"/>
      <c r="L191" s="168"/>
      <c r="M191" s="168"/>
      <c r="N191" s="45"/>
    </row>
    <row r="192" spans="1:14" x14ac:dyDescent="0.2">
      <c r="A192" s="49" t="s">
        <v>185</v>
      </c>
      <c r="B192" s="93"/>
      <c r="C192" s="168"/>
      <c r="D192" s="45"/>
      <c r="E192" s="45"/>
      <c r="F192" s="109"/>
      <c r="G192" s="114"/>
      <c r="H192" s="129"/>
      <c r="I192" s="168"/>
      <c r="J192" s="168"/>
      <c r="K192" s="168"/>
      <c r="L192" s="168"/>
      <c r="M192" s="168"/>
      <c r="N192" s="45"/>
    </row>
    <row r="193" spans="1:14" x14ac:dyDescent="0.2">
      <c r="A193" s="49" t="s">
        <v>102</v>
      </c>
      <c r="B193" s="93"/>
      <c r="C193" s="168"/>
      <c r="D193" s="45"/>
      <c r="E193" s="45"/>
      <c r="F193" s="109"/>
      <c r="G193" s="114"/>
      <c r="H193" s="129"/>
      <c r="I193" s="168"/>
      <c r="J193" s="168"/>
      <c r="K193" s="168"/>
      <c r="L193" s="168"/>
      <c r="M193" s="168"/>
      <c r="N193" s="45"/>
    </row>
    <row r="194" spans="1:14" x14ac:dyDescent="0.2">
      <c r="A194" s="50" t="s">
        <v>186</v>
      </c>
      <c r="B194" s="93">
        <v>1588.67</v>
      </c>
      <c r="C194" s="168">
        <v>1588.67</v>
      </c>
      <c r="D194" s="45">
        <v>1588.67</v>
      </c>
      <c r="E194" s="45">
        <v>1588.67</v>
      </c>
      <c r="F194" s="109">
        <v>1588.67</v>
      </c>
      <c r="G194" s="114">
        <v>1588.67</v>
      </c>
      <c r="H194" s="129">
        <v>1588.67</v>
      </c>
      <c r="I194" s="168">
        <v>1588.67</v>
      </c>
      <c r="J194" s="168">
        <v>1588.67</v>
      </c>
      <c r="K194" s="168">
        <v>1588.67</v>
      </c>
      <c r="L194" s="168">
        <v>1588.67</v>
      </c>
      <c r="M194" s="168">
        <v>1588.67</v>
      </c>
      <c r="N194" s="45">
        <f>SUM(B194:M194)</f>
        <v>19064.04</v>
      </c>
    </row>
    <row r="195" spans="1:14" x14ac:dyDescent="0.2">
      <c r="A195" s="50" t="s">
        <v>187</v>
      </c>
      <c r="B195" s="93">
        <v>191.97</v>
      </c>
      <c r="C195" s="168">
        <v>191.97</v>
      </c>
      <c r="D195" s="45">
        <v>191.97</v>
      </c>
      <c r="E195" s="45">
        <v>191.97</v>
      </c>
      <c r="F195" s="109">
        <v>191.97</v>
      </c>
      <c r="G195" s="114">
        <v>191.97</v>
      </c>
      <c r="H195" s="129">
        <v>191.97</v>
      </c>
      <c r="I195" s="168">
        <v>191.97</v>
      </c>
      <c r="J195" s="168">
        <v>191.97</v>
      </c>
      <c r="K195" s="168">
        <v>191.97</v>
      </c>
      <c r="L195" s="168">
        <v>191.97</v>
      </c>
      <c r="M195" s="168">
        <v>191.97</v>
      </c>
      <c r="N195" s="45">
        <f>SUM(B195:M195)</f>
        <v>2303.64</v>
      </c>
    </row>
    <row r="196" spans="1:14" x14ac:dyDescent="0.2">
      <c r="A196" s="50"/>
      <c r="B196" s="93"/>
      <c r="C196" s="168"/>
      <c r="D196" s="45"/>
      <c r="E196" s="45"/>
      <c r="F196" s="109"/>
      <c r="G196" s="114"/>
      <c r="H196" s="129"/>
      <c r="I196" s="168"/>
      <c r="J196" s="168"/>
      <c r="K196" s="168"/>
      <c r="L196" s="168"/>
      <c r="M196" s="168"/>
      <c r="N196" s="45"/>
    </row>
    <row r="197" spans="1:14" x14ac:dyDescent="0.2">
      <c r="A197" s="49" t="s">
        <v>68</v>
      </c>
      <c r="B197" s="93"/>
      <c r="C197" s="168"/>
      <c r="D197" s="45"/>
      <c r="E197" s="45"/>
      <c r="F197" s="109"/>
      <c r="G197" s="114"/>
      <c r="H197" s="129"/>
      <c r="I197" s="168"/>
      <c r="J197" s="168"/>
      <c r="K197" s="168"/>
      <c r="L197" s="168"/>
      <c r="M197" s="168"/>
      <c r="N197" s="45"/>
    </row>
    <row r="198" spans="1:14" x14ac:dyDescent="0.2">
      <c r="A198" s="50" t="s">
        <v>188</v>
      </c>
      <c r="B198" s="93">
        <v>1704444.4500000004</v>
      </c>
      <c r="C198" s="168">
        <v>1756009.8300000005</v>
      </c>
      <c r="D198" s="45">
        <v>1653560.2</v>
      </c>
      <c r="E198" s="45">
        <v>1628106.98</v>
      </c>
      <c r="F198" s="109">
        <v>1666669.7699999998</v>
      </c>
      <c r="G198" s="114">
        <v>1973030.5799999994</v>
      </c>
      <c r="H198" s="129">
        <v>1546458.54</v>
      </c>
      <c r="I198" s="168">
        <v>1535840.38</v>
      </c>
      <c r="J198" s="168">
        <v>1959821.7400000002</v>
      </c>
      <c r="K198" s="168">
        <v>1895310.6400000011</v>
      </c>
      <c r="L198" s="168">
        <v>1833628.8299999998</v>
      </c>
      <c r="M198" s="168">
        <v>1941631.7400000007</v>
      </c>
      <c r="N198" s="45">
        <f>SUM(B198:M198)</f>
        <v>21094513.680000003</v>
      </c>
    </row>
    <row r="199" spans="1:14" x14ac:dyDescent="0.2">
      <c r="A199" s="50"/>
      <c r="B199" s="93"/>
      <c r="C199" s="168"/>
      <c r="F199" s="109"/>
      <c r="G199" s="114"/>
      <c r="H199" s="129"/>
      <c r="I199" s="168"/>
      <c r="J199" s="168"/>
      <c r="K199" s="168"/>
      <c r="L199" s="168"/>
      <c r="M199" s="168"/>
    </row>
    <row r="200" spans="1:14" x14ac:dyDescent="0.2">
      <c r="A200" s="50" t="s">
        <v>189</v>
      </c>
      <c r="B200" s="93">
        <v>17882.759999999998</v>
      </c>
      <c r="C200" s="168">
        <v>18428.59</v>
      </c>
      <c r="D200" s="45">
        <v>17345.259999999998</v>
      </c>
      <c r="E200" s="45">
        <v>17078.27</v>
      </c>
      <c r="F200" s="109">
        <v>17482.78</v>
      </c>
      <c r="G200" s="114">
        <v>20721.259999999998</v>
      </c>
      <c r="H200" s="129">
        <v>16221.8</v>
      </c>
      <c r="I200" s="168">
        <v>16110.42</v>
      </c>
      <c r="J200" s="168">
        <v>20562.25</v>
      </c>
      <c r="K200" s="168">
        <v>19903.13</v>
      </c>
      <c r="L200" s="168">
        <v>19250.21</v>
      </c>
      <c r="M200" s="168">
        <v>20393.45</v>
      </c>
      <c r="N200" s="45">
        <f>SUM(B200:M200)</f>
        <v>221380.18000000002</v>
      </c>
    </row>
    <row r="201" spans="1:14" x14ac:dyDescent="0.2">
      <c r="A201" s="50" t="s">
        <v>190</v>
      </c>
      <c r="B201" s="93">
        <v>49252.959999999999</v>
      </c>
      <c r="C201" s="168">
        <v>50963.71</v>
      </c>
      <c r="D201" s="45">
        <v>47616.29</v>
      </c>
      <c r="E201" s="45">
        <v>46883.33</v>
      </c>
      <c r="F201" s="109">
        <v>47993.8</v>
      </c>
      <c r="G201" s="114">
        <v>57955.15</v>
      </c>
      <c r="H201" s="129">
        <v>44532.17</v>
      </c>
      <c r="I201" s="168">
        <v>44226.400000000001</v>
      </c>
      <c r="J201" s="168">
        <v>56637.74</v>
      </c>
      <c r="K201" s="168">
        <v>55585.19</v>
      </c>
      <c r="L201" s="168">
        <v>53538.82</v>
      </c>
      <c r="M201" s="168">
        <v>57121.96</v>
      </c>
      <c r="N201" s="45">
        <f>SUM(B201:M201)</f>
        <v>612307.5199999999</v>
      </c>
    </row>
    <row r="202" spans="1:14" x14ac:dyDescent="0.2">
      <c r="A202" s="50"/>
      <c r="B202" s="93"/>
      <c r="C202" s="168"/>
      <c r="D202" s="45"/>
      <c r="E202" s="45"/>
      <c r="F202" s="109"/>
      <c r="G202" s="114"/>
      <c r="H202" s="129"/>
      <c r="I202" s="168"/>
      <c r="J202" s="168"/>
      <c r="K202" s="168"/>
      <c r="L202" s="168"/>
      <c r="M202" s="168"/>
      <c r="N202" s="45"/>
    </row>
    <row r="203" spans="1:14" x14ac:dyDescent="0.2">
      <c r="A203" s="49" t="s">
        <v>63</v>
      </c>
      <c r="B203" s="93"/>
      <c r="C203" s="168"/>
      <c r="D203" s="45"/>
      <c r="E203" s="45"/>
      <c r="F203" s="109"/>
      <c r="G203" s="114"/>
      <c r="H203" s="129"/>
      <c r="I203" s="168"/>
      <c r="J203" s="168"/>
      <c r="K203" s="168"/>
      <c r="L203" s="168"/>
      <c r="M203" s="168"/>
      <c r="N203" s="45"/>
    </row>
    <row r="204" spans="1:14" x14ac:dyDescent="0.2">
      <c r="A204" s="50" t="s">
        <v>64</v>
      </c>
      <c r="B204" s="93">
        <v>1230.8</v>
      </c>
      <c r="C204" s="168">
        <v>1267.6199999999999</v>
      </c>
      <c r="D204" s="45">
        <v>1194.3699999999999</v>
      </c>
      <c r="E204" s="45">
        <v>1175.98</v>
      </c>
      <c r="F204" s="109">
        <v>1203.8399999999999</v>
      </c>
      <c r="G204" s="114">
        <v>1422.98</v>
      </c>
      <c r="H204" s="129">
        <v>1117.01</v>
      </c>
      <c r="I204" s="168">
        <v>1109.3399999999999</v>
      </c>
      <c r="J204" s="168">
        <v>1415.2</v>
      </c>
      <c r="K204" s="168">
        <v>1367.09</v>
      </c>
      <c r="L204" s="168">
        <v>1323.04</v>
      </c>
      <c r="M204" s="168">
        <v>1400.16</v>
      </c>
      <c r="N204" s="45">
        <f t="shared" ref="N204:N213" si="3">SUM(B204:M204)</f>
        <v>15227.43</v>
      </c>
    </row>
    <row r="205" spans="1:14" x14ac:dyDescent="0.2">
      <c r="A205" s="50" t="s">
        <v>191</v>
      </c>
      <c r="B205" s="93">
        <v>64831.4</v>
      </c>
      <c r="C205" s="168">
        <v>66763.69</v>
      </c>
      <c r="D205" s="45">
        <v>62917.85</v>
      </c>
      <c r="E205" s="45">
        <v>61949.35</v>
      </c>
      <c r="F205" s="109">
        <v>63416.66</v>
      </c>
      <c r="G205" s="114">
        <v>74923.5</v>
      </c>
      <c r="H205" s="129">
        <v>58842.63</v>
      </c>
      <c r="I205" s="168">
        <v>58438.61</v>
      </c>
      <c r="J205" s="168">
        <v>74544.41</v>
      </c>
      <c r="K205" s="168">
        <v>71983.649999999994</v>
      </c>
      <c r="L205" s="168">
        <v>69672.27</v>
      </c>
      <c r="M205" s="168">
        <v>73719.429999999993</v>
      </c>
      <c r="N205" s="45">
        <f t="shared" si="3"/>
        <v>802003.45</v>
      </c>
    </row>
    <row r="206" spans="1:14" x14ac:dyDescent="0.2">
      <c r="A206" s="50" t="s">
        <v>192</v>
      </c>
      <c r="B206" s="93">
        <v>9454.4699999999993</v>
      </c>
      <c r="C206" s="168">
        <v>9722.5400000000009</v>
      </c>
      <c r="D206" s="45">
        <v>9185.76</v>
      </c>
      <c r="E206" s="45">
        <v>9044.36</v>
      </c>
      <c r="F206" s="109">
        <v>9258.58</v>
      </c>
      <c r="G206" s="114">
        <v>10867.72</v>
      </c>
      <c r="H206" s="129">
        <v>8590.7900000000009</v>
      </c>
      <c r="I206" s="168">
        <v>8531.81</v>
      </c>
      <c r="J206" s="168">
        <v>10870.62</v>
      </c>
      <c r="K206" s="168">
        <v>10446.709999999999</v>
      </c>
      <c r="L206" s="168">
        <v>10126.049999999999</v>
      </c>
      <c r="M206" s="168">
        <v>10687.51</v>
      </c>
      <c r="N206" s="45">
        <f t="shared" si="3"/>
        <v>116786.91999999998</v>
      </c>
    </row>
    <row r="207" spans="1:14" x14ac:dyDescent="0.2">
      <c r="A207" s="50" t="s">
        <v>193</v>
      </c>
      <c r="B207" s="93">
        <v>8314.75</v>
      </c>
      <c r="C207" s="168">
        <v>8568.89</v>
      </c>
      <c r="D207" s="45">
        <v>8064.57</v>
      </c>
      <c r="E207" s="45">
        <v>7940.43</v>
      </c>
      <c r="F207" s="109">
        <v>8128.51</v>
      </c>
      <c r="G207" s="114">
        <v>9636.0400000000009</v>
      </c>
      <c r="H207" s="129">
        <v>7542.23</v>
      </c>
      <c r="I207" s="168">
        <v>7490.44</v>
      </c>
      <c r="J207" s="168">
        <v>9560.6200000000008</v>
      </c>
      <c r="K207" s="168">
        <v>9255.44</v>
      </c>
      <c r="L207" s="168">
        <v>8951.44</v>
      </c>
      <c r="M207" s="168">
        <v>9483.74</v>
      </c>
      <c r="N207" s="45">
        <f t="shared" si="3"/>
        <v>102937.1</v>
      </c>
    </row>
    <row r="208" spans="1:14" x14ac:dyDescent="0.2">
      <c r="A208" s="50" t="s">
        <v>194</v>
      </c>
      <c r="B208" s="93">
        <v>18472.41</v>
      </c>
      <c r="C208" s="168">
        <v>19025.509999999998</v>
      </c>
      <c r="D208" s="45">
        <v>17925.27</v>
      </c>
      <c r="E208" s="45">
        <v>17649.349999999999</v>
      </c>
      <c r="F208" s="109">
        <v>18067.39</v>
      </c>
      <c r="G208" s="114">
        <v>21358.75</v>
      </c>
      <c r="H208" s="129">
        <v>16764.25</v>
      </c>
      <c r="I208" s="168">
        <v>16649.14</v>
      </c>
      <c r="J208" s="168">
        <v>21240</v>
      </c>
      <c r="K208" s="168">
        <v>20519.669999999998</v>
      </c>
      <c r="L208" s="168">
        <v>19858.060000000001</v>
      </c>
      <c r="M208" s="168">
        <v>21016.52</v>
      </c>
      <c r="N208" s="45">
        <f t="shared" si="3"/>
        <v>228546.31999999998</v>
      </c>
    </row>
    <row r="209" spans="1:14" x14ac:dyDescent="0.2">
      <c r="A209" s="50" t="s">
        <v>195</v>
      </c>
      <c r="B209" s="93">
        <v>10694.34</v>
      </c>
      <c r="C209" s="168">
        <v>11004.97</v>
      </c>
      <c r="D209" s="45">
        <v>10384.81</v>
      </c>
      <c r="E209" s="45">
        <v>10224.959999999999</v>
      </c>
      <c r="F209" s="109">
        <v>10467.14</v>
      </c>
      <c r="G209" s="114">
        <v>12324.49</v>
      </c>
      <c r="H209" s="129">
        <v>9712.18</v>
      </c>
      <c r="I209" s="168">
        <v>9645.5</v>
      </c>
      <c r="J209" s="168">
        <v>12296.38</v>
      </c>
      <c r="K209" s="168">
        <v>11844.11</v>
      </c>
      <c r="L209" s="168">
        <v>11472.54</v>
      </c>
      <c r="M209" s="168">
        <v>12123.15</v>
      </c>
      <c r="N209" s="45">
        <f t="shared" si="3"/>
        <v>132194.56999999998</v>
      </c>
    </row>
    <row r="210" spans="1:14" x14ac:dyDescent="0.2">
      <c r="A210" s="50" t="s">
        <v>196</v>
      </c>
      <c r="B210" s="93">
        <v>6693.15</v>
      </c>
      <c r="C210" s="168">
        <v>6883.4</v>
      </c>
      <c r="D210" s="45">
        <v>6502.55</v>
      </c>
      <c r="E210" s="45">
        <v>6402.46</v>
      </c>
      <c r="F210" s="109">
        <v>6554.11</v>
      </c>
      <c r="G210" s="114">
        <v>7695.68</v>
      </c>
      <c r="H210" s="129">
        <v>6081.38</v>
      </c>
      <c r="I210" s="168">
        <v>6039.63</v>
      </c>
      <c r="J210" s="168">
        <v>7695.7</v>
      </c>
      <c r="K210" s="168">
        <v>7397.36</v>
      </c>
      <c r="L210" s="168">
        <v>7169.78</v>
      </c>
      <c r="M210" s="168">
        <v>7568.27</v>
      </c>
      <c r="N210" s="45">
        <f t="shared" si="3"/>
        <v>82683.469999999987</v>
      </c>
    </row>
    <row r="211" spans="1:14" x14ac:dyDescent="0.2">
      <c r="A211" s="50" t="s">
        <v>197</v>
      </c>
      <c r="B211" s="93">
        <v>34305.39</v>
      </c>
      <c r="C211" s="168">
        <v>35328.410000000003</v>
      </c>
      <c r="D211" s="45">
        <v>33292.43</v>
      </c>
      <c r="E211" s="45">
        <v>32779.96</v>
      </c>
      <c r="F211" s="109">
        <v>33556.370000000003</v>
      </c>
      <c r="G211" s="114">
        <v>39647.96</v>
      </c>
      <c r="H211" s="129">
        <v>31136.07</v>
      </c>
      <c r="I211" s="168">
        <v>30922.28</v>
      </c>
      <c r="J211" s="168">
        <v>39445.03</v>
      </c>
      <c r="K211" s="168">
        <v>38092.03</v>
      </c>
      <c r="L211" s="168">
        <v>36868.31</v>
      </c>
      <c r="M211" s="168">
        <v>39011.01</v>
      </c>
      <c r="N211" s="45">
        <f t="shared" si="3"/>
        <v>424385.25000000006</v>
      </c>
    </row>
    <row r="212" spans="1:14" x14ac:dyDescent="0.2">
      <c r="A212" s="50"/>
      <c r="B212" s="93"/>
      <c r="C212" s="168"/>
      <c r="D212" s="45"/>
      <c r="E212" s="45"/>
      <c r="F212" s="109"/>
      <c r="G212" s="114"/>
      <c r="H212" s="129"/>
      <c r="I212" s="168"/>
      <c r="J212" s="168"/>
      <c r="K212" s="168"/>
      <c r="L212" s="168"/>
      <c r="M212" s="168"/>
      <c r="N212" s="45"/>
    </row>
    <row r="213" spans="1:14" x14ac:dyDescent="0.2">
      <c r="A213" s="51" t="s">
        <v>198</v>
      </c>
      <c r="B213" s="94">
        <v>1927357.52</v>
      </c>
      <c r="C213" s="67">
        <v>1985747.8000000003</v>
      </c>
      <c r="D213" s="52">
        <v>1869770.0000000002</v>
      </c>
      <c r="E213" s="52">
        <v>1841016.07</v>
      </c>
      <c r="F213" s="110">
        <v>1884579.5899999999</v>
      </c>
      <c r="G213" s="115">
        <v>2231364.75</v>
      </c>
      <c r="H213" s="130">
        <v>1748779.6899999997</v>
      </c>
      <c r="I213" s="67">
        <v>1736784.5899999996</v>
      </c>
      <c r="J213" s="67">
        <v>2215870.33</v>
      </c>
      <c r="K213" s="67">
        <v>2143485.66</v>
      </c>
      <c r="L213" s="67">
        <v>2073639.99</v>
      </c>
      <c r="M213" s="67">
        <v>2195937.58</v>
      </c>
      <c r="N213" s="52">
        <f t="shared" si="3"/>
        <v>23854333.57</v>
      </c>
    </row>
    <row r="214" spans="1:14" x14ac:dyDescent="0.2">
      <c r="A214" s="53"/>
      <c r="B214" s="93"/>
      <c r="C214" s="168"/>
      <c r="D214" s="45"/>
      <c r="E214" s="45"/>
      <c r="F214" s="109"/>
      <c r="G214" s="114"/>
      <c r="H214" s="129"/>
      <c r="I214" s="168"/>
      <c r="J214" s="168"/>
      <c r="K214" s="168"/>
      <c r="L214" s="168"/>
      <c r="M214" s="168"/>
      <c r="N214" s="52"/>
    </row>
    <row r="215" spans="1:14" x14ac:dyDescent="0.2">
      <c r="A215" s="49" t="s">
        <v>199</v>
      </c>
      <c r="B215" s="93"/>
      <c r="C215" s="168"/>
      <c r="D215" s="45"/>
      <c r="E215" s="45"/>
      <c r="F215" s="109"/>
      <c r="G215" s="114"/>
      <c r="H215" s="129"/>
      <c r="I215" s="168"/>
      <c r="J215" s="168"/>
      <c r="K215" s="168"/>
      <c r="L215" s="168"/>
      <c r="M215" s="168"/>
      <c r="N215" s="45"/>
    </row>
    <row r="216" spans="1:14" x14ac:dyDescent="0.2">
      <c r="A216" s="49" t="s">
        <v>68</v>
      </c>
      <c r="B216" s="93"/>
      <c r="C216" s="168"/>
      <c r="D216" s="45"/>
      <c r="E216" s="45"/>
      <c r="F216" s="109"/>
      <c r="G216" s="114"/>
      <c r="H216" s="129"/>
      <c r="I216" s="168"/>
      <c r="J216" s="168"/>
      <c r="K216" s="168"/>
      <c r="L216" s="168"/>
      <c r="M216" s="168"/>
      <c r="N216" s="45"/>
    </row>
    <row r="217" spans="1:14" x14ac:dyDescent="0.2">
      <c r="A217" s="50" t="s">
        <v>200</v>
      </c>
      <c r="B217" s="93">
        <v>216834.26677520256</v>
      </c>
      <c r="C217" s="168">
        <v>204148.66677520252</v>
      </c>
      <c r="D217" s="45">
        <v>201318.44677520255</v>
      </c>
      <c r="E217" s="45">
        <v>201047.34677520255</v>
      </c>
      <c r="F217" s="109">
        <v>204782.58677520254</v>
      </c>
      <c r="G217" s="114">
        <v>202068.72677520249</v>
      </c>
      <c r="H217" s="148">
        <v>196528.96677520251</v>
      </c>
      <c r="I217" s="168">
        <v>195982.32677520259</v>
      </c>
      <c r="J217" s="168">
        <v>215080.24677520257</v>
      </c>
      <c r="K217" s="168">
        <v>215876.9867752025</v>
      </c>
      <c r="L217" s="168">
        <v>199569.69677520255</v>
      </c>
      <c r="M217" s="168">
        <v>223899.82677520256</v>
      </c>
      <c r="N217" s="45">
        <f t="shared" ref="N217:N280" si="4">SUM(B217:M217)</f>
        <v>2477138.0913024303</v>
      </c>
    </row>
    <row r="218" spans="1:14" x14ac:dyDescent="0.2">
      <c r="A218" s="50"/>
      <c r="B218" s="93"/>
      <c r="C218" s="168"/>
      <c r="D218" s="45"/>
      <c r="E218" s="45"/>
      <c r="F218" s="109"/>
      <c r="G218" s="114"/>
      <c r="H218" s="129"/>
      <c r="I218" s="168"/>
      <c r="J218" s="168"/>
      <c r="K218" s="168"/>
      <c r="L218" s="168"/>
      <c r="M218" s="168"/>
      <c r="N218" s="45"/>
    </row>
    <row r="219" spans="1:14" x14ac:dyDescent="0.2">
      <c r="A219" s="49" t="s">
        <v>63</v>
      </c>
      <c r="B219" s="93"/>
      <c r="C219" s="168"/>
      <c r="D219" s="45"/>
      <c r="E219" s="45"/>
      <c r="F219" s="109"/>
      <c r="G219" s="114"/>
      <c r="H219" s="129"/>
      <c r="I219" s="168"/>
      <c r="J219" s="168"/>
      <c r="K219" s="168"/>
      <c r="L219" s="168"/>
      <c r="M219" s="168"/>
      <c r="N219" s="45"/>
    </row>
    <row r="220" spans="1:14" x14ac:dyDescent="0.2">
      <c r="A220" s="50" t="s">
        <v>201</v>
      </c>
      <c r="B220" s="93">
        <v>12833.9</v>
      </c>
      <c r="C220" s="168">
        <v>12089.34</v>
      </c>
      <c r="D220" s="45">
        <v>11921.73</v>
      </c>
      <c r="E220" s="45">
        <v>11905.68</v>
      </c>
      <c r="F220" s="109">
        <v>12126.88</v>
      </c>
      <c r="G220" s="114">
        <v>11966.17</v>
      </c>
      <c r="H220" s="148">
        <v>11638.11</v>
      </c>
      <c r="I220" s="168">
        <v>11605.74</v>
      </c>
      <c r="J220" s="168">
        <v>12736.68</v>
      </c>
      <c r="K220" s="168">
        <v>12783.87</v>
      </c>
      <c r="L220" s="168">
        <v>11818.18</v>
      </c>
      <c r="M220" s="168">
        <v>13258.97</v>
      </c>
      <c r="N220" s="45">
        <f t="shared" si="4"/>
        <v>146685.25</v>
      </c>
    </row>
    <row r="221" spans="1:14" x14ac:dyDescent="0.2">
      <c r="A221" s="50"/>
      <c r="B221" s="93"/>
      <c r="C221" s="168"/>
      <c r="D221" s="45"/>
      <c r="E221" s="45"/>
      <c r="F221" s="109"/>
      <c r="G221" s="114"/>
      <c r="H221" s="129"/>
      <c r="I221" s="168"/>
      <c r="J221" s="168"/>
      <c r="K221" s="168"/>
      <c r="L221" s="168"/>
      <c r="M221" s="168"/>
      <c r="N221" s="45"/>
    </row>
    <row r="222" spans="1:14" x14ac:dyDescent="0.2">
      <c r="A222" s="51" t="s">
        <v>202</v>
      </c>
      <c r="B222" s="94">
        <v>229668.16677520255</v>
      </c>
      <c r="C222" s="67">
        <v>216238.00677520252</v>
      </c>
      <c r="D222" s="52">
        <v>213240.17677520256</v>
      </c>
      <c r="E222" s="52">
        <v>212953.02677520254</v>
      </c>
      <c r="F222" s="110">
        <v>216909.46677520254</v>
      </c>
      <c r="G222" s="115">
        <v>214034.89677520251</v>
      </c>
      <c r="H222" s="161">
        <v>208167.07677520253</v>
      </c>
      <c r="I222" s="67">
        <v>207588.06677520258</v>
      </c>
      <c r="J222" s="67">
        <v>227816.92677520256</v>
      </c>
      <c r="K222" s="67">
        <v>228660.8567752025</v>
      </c>
      <c r="L222" s="67">
        <v>211387.87677520255</v>
      </c>
      <c r="M222" s="67">
        <v>237158.79677520256</v>
      </c>
      <c r="N222" s="52">
        <f t="shared" si="4"/>
        <v>2623823.3413024303</v>
      </c>
    </row>
    <row r="223" spans="1:14" x14ac:dyDescent="0.2">
      <c r="A223" s="53"/>
      <c r="B223" s="93"/>
      <c r="C223" s="168"/>
      <c r="D223" s="45"/>
      <c r="E223" s="45"/>
      <c r="F223" s="109"/>
      <c r="G223" s="114"/>
      <c r="H223" s="129"/>
      <c r="I223" s="168"/>
      <c r="J223" s="168"/>
      <c r="K223" s="168"/>
      <c r="L223" s="168"/>
      <c r="M223" s="168"/>
      <c r="N223" s="45"/>
    </row>
    <row r="224" spans="1:14" x14ac:dyDescent="0.2">
      <c r="A224" s="49" t="s">
        <v>203</v>
      </c>
      <c r="B224" s="93"/>
      <c r="C224" s="168"/>
      <c r="D224" s="45"/>
      <c r="E224" s="45"/>
      <c r="F224" s="109"/>
      <c r="G224" s="114"/>
      <c r="H224" s="129"/>
      <c r="I224" s="168"/>
      <c r="J224" s="168"/>
      <c r="K224" s="168"/>
      <c r="L224" s="168"/>
      <c r="M224" s="168"/>
      <c r="N224" s="45"/>
    </row>
    <row r="225" spans="1:14" x14ac:dyDescent="0.2">
      <c r="A225" s="49" t="s">
        <v>68</v>
      </c>
      <c r="B225" s="93"/>
      <c r="C225" s="168"/>
      <c r="D225" s="45"/>
      <c r="E225" s="45"/>
      <c r="F225" s="109"/>
      <c r="G225" s="114"/>
      <c r="H225" s="129"/>
      <c r="I225" s="168"/>
      <c r="J225" s="168"/>
      <c r="K225" s="168"/>
      <c r="L225" s="168"/>
      <c r="M225" s="168"/>
      <c r="N225" s="45"/>
    </row>
    <row r="226" spans="1:14" x14ac:dyDescent="0.2">
      <c r="A226" s="50" t="s">
        <v>204</v>
      </c>
      <c r="B226" s="93">
        <v>1620239.2800000005</v>
      </c>
      <c r="C226" s="168">
        <v>1703529.83</v>
      </c>
      <c r="D226" s="45">
        <v>1827377.6899999997</v>
      </c>
      <c r="E226" s="45">
        <v>1703868.2200000004</v>
      </c>
      <c r="F226" s="109">
        <v>1692974.7</v>
      </c>
      <c r="G226" s="114">
        <v>1894894.56</v>
      </c>
      <c r="H226" s="129">
        <v>1536776.7400000002</v>
      </c>
      <c r="I226" s="168">
        <v>1512994.96</v>
      </c>
      <c r="J226" s="168">
        <v>1987976.81</v>
      </c>
      <c r="K226" s="168">
        <v>1741185.7500000005</v>
      </c>
      <c r="L226" s="168">
        <v>1920132.56</v>
      </c>
      <c r="M226" s="168">
        <v>2121822.6399999997</v>
      </c>
      <c r="N226" s="45">
        <f t="shared" si="4"/>
        <v>21263773.740000002</v>
      </c>
    </row>
    <row r="227" spans="1:14" x14ac:dyDescent="0.2">
      <c r="A227" s="50"/>
      <c r="B227" s="93"/>
      <c r="C227" s="168"/>
      <c r="D227" s="45"/>
      <c r="E227" s="45"/>
      <c r="F227" s="109"/>
      <c r="G227" s="114"/>
      <c r="H227" s="129"/>
      <c r="I227" s="168"/>
      <c r="J227" s="168"/>
      <c r="K227" s="168"/>
      <c r="L227" s="168"/>
      <c r="M227" s="168"/>
      <c r="N227" s="45"/>
    </row>
    <row r="228" spans="1:14" x14ac:dyDescent="0.2">
      <c r="A228" s="50" t="s">
        <v>205</v>
      </c>
      <c r="B228" s="93">
        <v>15490.23</v>
      </c>
      <c r="C228" s="168">
        <v>16286.53</v>
      </c>
      <c r="D228" s="45">
        <v>17470.57</v>
      </c>
      <c r="E228" s="45">
        <v>16289.76</v>
      </c>
      <c r="F228" s="109">
        <v>16185.62</v>
      </c>
      <c r="G228" s="114">
        <v>18116.060000000001</v>
      </c>
      <c r="H228" s="129">
        <v>14692.29</v>
      </c>
      <c r="I228" s="168">
        <v>14464.93</v>
      </c>
      <c r="J228" s="168">
        <v>19005.97</v>
      </c>
      <c r="K228" s="168">
        <v>16646.54</v>
      </c>
      <c r="L228" s="168">
        <v>18357.349999999999</v>
      </c>
      <c r="M228" s="168">
        <v>20285.599999999999</v>
      </c>
      <c r="N228" s="45">
        <f t="shared" si="4"/>
        <v>203291.45</v>
      </c>
    </row>
    <row r="229" spans="1:14" x14ac:dyDescent="0.2">
      <c r="A229" s="50" t="s">
        <v>206</v>
      </c>
      <c r="B229" s="93">
        <v>51127.88</v>
      </c>
      <c r="C229" s="168">
        <v>53756.18</v>
      </c>
      <c r="D229" s="45">
        <v>57664.29</v>
      </c>
      <c r="E229" s="45">
        <v>53766.86</v>
      </c>
      <c r="F229" s="109">
        <v>53423.1</v>
      </c>
      <c r="G229" s="114">
        <v>59794.84</v>
      </c>
      <c r="H229" s="129">
        <v>48494.16</v>
      </c>
      <c r="I229" s="168">
        <v>47743.71</v>
      </c>
      <c r="J229" s="168">
        <v>62732.12</v>
      </c>
      <c r="K229" s="168">
        <v>54944.44</v>
      </c>
      <c r="L229" s="168">
        <v>60591.24</v>
      </c>
      <c r="M229" s="168">
        <v>66955.72</v>
      </c>
      <c r="N229" s="45">
        <f t="shared" si="4"/>
        <v>670994.54</v>
      </c>
    </row>
    <row r="230" spans="1:14" x14ac:dyDescent="0.2">
      <c r="A230" s="50" t="s">
        <v>207</v>
      </c>
      <c r="B230" s="93">
        <v>12383.56</v>
      </c>
      <c r="C230" s="168">
        <v>13020.15</v>
      </c>
      <c r="D230" s="45">
        <v>13966.72</v>
      </c>
      <c r="E230" s="45">
        <v>13022.74</v>
      </c>
      <c r="F230" s="109">
        <v>12939.48</v>
      </c>
      <c r="G230" s="114">
        <v>14482.76</v>
      </c>
      <c r="H230" s="129">
        <v>11745.65</v>
      </c>
      <c r="I230" s="168">
        <v>11563.88</v>
      </c>
      <c r="J230" s="168">
        <v>15194.19</v>
      </c>
      <c r="K230" s="168">
        <v>13307.96</v>
      </c>
      <c r="L230" s="168">
        <v>14675.65</v>
      </c>
      <c r="M230" s="168">
        <v>16217.18</v>
      </c>
      <c r="N230" s="45">
        <f t="shared" si="4"/>
        <v>162519.91999999998</v>
      </c>
    </row>
    <row r="231" spans="1:14" x14ac:dyDescent="0.2">
      <c r="A231" s="50" t="s">
        <v>208</v>
      </c>
      <c r="B231" s="93">
        <v>707.19</v>
      </c>
      <c r="C231" s="168">
        <v>743.54</v>
      </c>
      <c r="D231" s="45">
        <v>797.6</v>
      </c>
      <c r="E231" s="45">
        <v>743.69</v>
      </c>
      <c r="F231" s="109">
        <v>738.94</v>
      </c>
      <c r="G231" s="114">
        <v>827.07</v>
      </c>
      <c r="H231" s="129">
        <v>670.76</v>
      </c>
      <c r="I231" s="168">
        <v>660.38</v>
      </c>
      <c r="J231" s="168">
        <v>867.7</v>
      </c>
      <c r="K231" s="168">
        <v>759.98</v>
      </c>
      <c r="L231" s="168">
        <v>838.09</v>
      </c>
      <c r="M231" s="168">
        <v>926.12</v>
      </c>
      <c r="N231" s="45">
        <f t="shared" si="4"/>
        <v>9281.0600000000013</v>
      </c>
    </row>
    <row r="232" spans="1:14" x14ac:dyDescent="0.2">
      <c r="A232" s="50" t="s">
        <v>209</v>
      </c>
      <c r="B232" s="93">
        <v>103529.56</v>
      </c>
      <c r="C232" s="168">
        <v>108851.64</v>
      </c>
      <c r="D232" s="45">
        <v>116765.23</v>
      </c>
      <c r="E232" s="45">
        <v>108873.26</v>
      </c>
      <c r="F232" s="109">
        <v>108177.19</v>
      </c>
      <c r="G232" s="114">
        <v>121079.4</v>
      </c>
      <c r="H232" s="129">
        <v>98196.5</v>
      </c>
      <c r="I232" s="168">
        <v>96676.9</v>
      </c>
      <c r="J232" s="168">
        <v>127027.14</v>
      </c>
      <c r="K232" s="168">
        <v>111257.76</v>
      </c>
      <c r="L232" s="168">
        <v>122692.05</v>
      </c>
      <c r="M232" s="168">
        <v>135579.57999999999</v>
      </c>
      <c r="N232" s="45">
        <f t="shared" si="4"/>
        <v>1358706.2100000002</v>
      </c>
    </row>
    <row r="233" spans="1:14" x14ac:dyDescent="0.2">
      <c r="A233" s="50" t="s">
        <v>210</v>
      </c>
      <c r="B233" s="93">
        <v>37281.89</v>
      </c>
      <c r="C233" s="168">
        <v>39198.42</v>
      </c>
      <c r="D233" s="45">
        <v>42048.17</v>
      </c>
      <c r="E233" s="45">
        <v>39206.199999999997</v>
      </c>
      <c r="F233" s="109">
        <v>38955.54</v>
      </c>
      <c r="G233" s="114">
        <v>43601.74</v>
      </c>
      <c r="H233" s="129">
        <v>35361.410000000003</v>
      </c>
      <c r="I233" s="168">
        <v>34814.19</v>
      </c>
      <c r="J233" s="168">
        <v>45743.58</v>
      </c>
      <c r="K233" s="168">
        <v>40064.89</v>
      </c>
      <c r="L233" s="168">
        <v>44182.47</v>
      </c>
      <c r="M233" s="168">
        <v>48823.38</v>
      </c>
      <c r="N233" s="45">
        <f t="shared" si="4"/>
        <v>489281.88</v>
      </c>
    </row>
    <row r="234" spans="1:14" x14ac:dyDescent="0.2">
      <c r="A234" s="50" t="s">
        <v>211</v>
      </c>
      <c r="B234" s="93">
        <v>71460.92</v>
      </c>
      <c r="C234" s="168">
        <v>75134.47</v>
      </c>
      <c r="D234" s="45">
        <v>80596.800000000003</v>
      </c>
      <c r="E234" s="45">
        <v>75149.39</v>
      </c>
      <c r="F234" s="109">
        <v>74668.929999999993</v>
      </c>
      <c r="G234" s="114">
        <v>83574.64</v>
      </c>
      <c r="H234" s="129">
        <v>67779.789999999994</v>
      </c>
      <c r="I234" s="168">
        <v>66730.899999999994</v>
      </c>
      <c r="J234" s="168">
        <v>87680.05</v>
      </c>
      <c r="K234" s="168">
        <v>76795.289999999994</v>
      </c>
      <c r="L234" s="168">
        <v>84687.77</v>
      </c>
      <c r="M234" s="168">
        <v>93583.34</v>
      </c>
      <c r="N234" s="45">
        <f t="shared" si="4"/>
        <v>937842.29000000015</v>
      </c>
    </row>
    <row r="235" spans="1:14" x14ac:dyDescent="0.2">
      <c r="A235" s="50"/>
      <c r="B235" s="93"/>
      <c r="C235" s="168"/>
      <c r="D235" s="45"/>
      <c r="E235" s="45"/>
      <c r="F235" s="109"/>
      <c r="G235" s="114"/>
      <c r="H235" s="129"/>
      <c r="I235" s="168"/>
      <c r="J235" s="168"/>
      <c r="K235" s="168"/>
      <c r="L235" s="168"/>
      <c r="M235" s="168"/>
      <c r="N235" s="45"/>
    </row>
    <row r="236" spans="1:14" x14ac:dyDescent="0.2">
      <c r="A236" s="49" t="s">
        <v>63</v>
      </c>
      <c r="B236" s="93"/>
      <c r="C236" s="168"/>
      <c r="D236" s="45"/>
      <c r="E236" s="45"/>
      <c r="F236" s="109"/>
      <c r="G236" s="114"/>
      <c r="H236" s="129"/>
      <c r="I236" s="168"/>
      <c r="J236" s="168"/>
      <c r="K236" s="168"/>
      <c r="L236" s="168"/>
      <c r="M236" s="168"/>
      <c r="N236" s="45"/>
    </row>
    <row r="237" spans="1:14" x14ac:dyDescent="0.2">
      <c r="A237" s="50" t="s">
        <v>212</v>
      </c>
      <c r="B237" s="93">
        <v>1239.18</v>
      </c>
      <c r="C237" s="168">
        <v>1302.8800000000001</v>
      </c>
      <c r="D237" s="45">
        <v>1397.6</v>
      </c>
      <c r="E237" s="45">
        <v>1303.1400000000001</v>
      </c>
      <c r="F237" s="109">
        <v>1294.81</v>
      </c>
      <c r="G237" s="114">
        <v>1449.24</v>
      </c>
      <c r="H237" s="129">
        <v>1175.3499999999999</v>
      </c>
      <c r="I237" s="168">
        <v>1157.1600000000001</v>
      </c>
      <c r="J237" s="168">
        <v>1520.43</v>
      </c>
      <c r="K237" s="168">
        <v>1331.68</v>
      </c>
      <c r="L237" s="168">
        <v>1468.54</v>
      </c>
      <c r="M237" s="168">
        <v>1622.8</v>
      </c>
      <c r="N237" s="45">
        <f t="shared" si="4"/>
        <v>16262.810000000001</v>
      </c>
    </row>
    <row r="238" spans="1:14" x14ac:dyDescent="0.2">
      <c r="A238" s="50" t="s">
        <v>213</v>
      </c>
      <c r="B238" s="93">
        <v>865.75</v>
      </c>
      <c r="C238" s="168">
        <v>910.26</v>
      </c>
      <c r="D238" s="45">
        <v>976.44</v>
      </c>
      <c r="E238" s="45">
        <v>910.44</v>
      </c>
      <c r="F238" s="109">
        <v>904.62</v>
      </c>
      <c r="G238" s="114">
        <v>1012.51</v>
      </c>
      <c r="H238" s="129">
        <v>821.16</v>
      </c>
      <c r="I238" s="168">
        <v>808.45</v>
      </c>
      <c r="J238" s="168">
        <v>1062.25</v>
      </c>
      <c r="K238" s="168">
        <v>930.38</v>
      </c>
      <c r="L238" s="168">
        <v>1026</v>
      </c>
      <c r="M238" s="168">
        <v>1133.77</v>
      </c>
      <c r="N238" s="45">
        <f t="shared" si="4"/>
        <v>11362.03</v>
      </c>
    </row>
    <row r="239" spans="1:14" x14ac:dyDescent="0.2">
      <c r="A239" s="50"/>
      <c r="B239" s="93"/>
      <c r="C239" s="168"/>
      <c r="D239" s="45"/>
      <c r="E239" s="45"/>
      <c r="F239" s="109"/>
      <c r="G239" s="114"/>
      <c r="H239" s="129"/>
      <c r="I239" s="168"/>
      <c r="J239" s="168"/>
      <c r="K239" s="168"/>
      <c r="L239" s="168"/>
      <c r="M239" s="168"/>
      <c r="N239" s="45"/>
    </row>
    <row r="240" spans="1:14" x14ac:dyDescent="0.2">
      <c r="A240" s="50" t="s">
        <v>214</v>
      </c>
      <c r="B240" s="93">
        <v>13979.28</v>
      </c>
      <c r="C240" s="168">
        <v>14697.91</v>
      </c>
      <c r="D240" s="45">
        <v>15766.46</v>
      </c>
      <c r="E240" s="45">
        <v>14700.83</v>
      </c>
      <c r="F240" s="109">
        <v>14606.84</v>
      </c>
      <c r="G240" s="114">
        <v>16348.99</v>
      </c>
      <c r="H240" s="129">
        <v>13259.18</v>
      </c>
      <c r="I240" s="168">
        <v>13053.99</v>
      </c>
      <c r="J240" s="168">
        <v>17152.09</v>
      </c>
      <c r="K240" s="168">
        <v>15022.8</v>
      </c>
      <c r="L240" s="168">
        <v>16566.740000000002</v>
      </c>
      <c r="M240" s="168">
        <v>18306.900000000001</v>
      </c>
      <c r="N240" s="45">
        <f t="shared" si="4"/>
        <v>183462.01</v>
      </c>
    </row>
    <row r="241" spans="1:14" x14ac:dyDescent="0.2">
      <c r="A241" s="50" t="s">
        <v>215</v>
      </c>
      <c r="B241" s="93">
        <v>8177.71</v>
      </c>
      <c r="C241" s="168">
        <v>8598.1</v>
      </c>
      <c r="D241" s="45">
        <v>9223.18</v>
      </c>
      <c r="E241" s="45">
        <v>8599.7999999999993</v>
      </c>
      <c r="F241" s="109">
        <v>8544.82</v>
      </c>
      <c r="G241" s="114">
        <v>9563.9599999999991</v>
      </c>
      <c r="H241" s="129">
        <v>7756.46</v>
      </c>
      <c r="I241" s="168">
        <v>7636.42</v>
      </c>
      <c r="J241" s="168">
        <v>10033.76</v>
      </c>
      <c r="K241" s="168">
        <v>8788.15</v>
      </c>
      <c r="L241" s="168">
        <v>9691.34</v>
      </c>
      <c r="M241" s="168">
        <v>10709.31</v>
      </c>
      <c r="N241" s="45">
        <f t="shared" si="4"/>
        <v>107323.00999999998</v>
      </c>
    </row>
    <row r="242" spans="1:14" x14ac:dyDescent="0.2">
      <c r="A242" s="50" t="s">
        <v>216</v>
      </c>
      <c r="B242" s="93">
        <v>3684.47</v>
      </c>
      <c r="C242" s="168">
        <v>3873.87</v>
      </c>
      <c r="D242" s="45">
        <v>4155.51</v>
      </c>
      <c r="E242" s="45">
        <v>3874.64</v>
      </c>
      <c r="F242" s="109">
        <v>3849.87</v>
      </c>
      <c r="G242" s="114">
        <v>4309.04</v>
      </c>
      <c r="H242" s="129">
        <v>3494.67</v>
      </c>
      <c r="I242" s="168">
        <v>3440.59</v>
      </c>
      <c r="J242" s="168">
        <v>4520.72</v>
      </c>
      <c r="K242" s="168">
        <v>3959.51</v>
      </c>
      <c r="L242" s="168">
        <v>4366.4399999999996</v>
      </c>
      <c r="M242" s="168">
        <v>4825.08</v>
      </c>
      <c r="N242" s="45">
        <f t="shared" si="4"/>
        <v>48354.41</v>
      </c>
    </row>
    <row r="243" spans="1:14" x14ac:dyDescent="0.2">
      <c r="A243" s="50" t="s">
        <v>217</v>
      </c>
      <c r="B243" s="93">
        <v>408.32</v>
      </c>
      <c r="C243" s="168">
        <v>429.31</v>
      </c>
      <c r="D243" s="45">
        <v>460.52</v>
      </c>
      <c r="E243" s="45">
        <v>429.4</v>
      </c>
      <c r="F243" s="109">
        <v>426.65</v>
      </c>
      <c r="G243" s="114">
        <v>477.54</v>
      </c>
      <c r="H243" s="129">
        <v>387.29</v>
      </c>
      <c r="I243" s="168">
        <v>381.29</v>
      </c>
      <c r="J243" s="168">
        <v>501</v>
      </c>
      <c r="K243" s="168">
        <v>438.8</v>
      </c>
      <c r="L243" s="168">
        <v>483.9</v>
      </c>
      <c r="M243" s="168">
        <v>534.73</v>
      </c>
      <c r="N243" s="45">
        <f t="shared" si="4"/>
        <v>5358.75</v>
      </c>
    </row>
    <row r="244" spans="1:14" x14ac:dyDescent="0.2">
      <c r="A244" s="50"/>
      <c r="B244" s="93"/>
      <c r="C244" s="168"/>
      <c r="D244" s="45"/>
      <c r="E244" s="45"/>
      <c r="F244" s="109"/>
      <c r="G244" s="114"/>
      <c r="H244" s="129"/>
      <c r="I244" s="168"/>
      <c r="J244" s="168"/>
      <c r="K244" s="168"/>
      <c r="L244" s="168"/>
      <c r="M244" s="168"/>
      <c r="N244" s="45"/>
    </row>
    <row r="245" spans="1:14" x14ac:dyDescent="0.2">
      <c r="A245" s="51" t="s">
        <v>218</v>
      </c>
      <c r="B245" s="94">
        <v>1940575.2200000002</v>
      </c>
      <c r="C245" s="67">
        <v>2040333.0899999999</v>
      </c>
      <c r="D245" s="52">
        <v>2188666.7799999998</v>
      </c>
      <c r="E245" s="52">
        <v>2040738.37</v>
      </c>
      <c r="F245" s="110">
        <v>2027691.1100000003</v>
      </c>
      <c r="G245" s="115">
        <v>2269532.350000001</v>
      </c>
      <c r="H245" s="130">
        <v>1840611.41</v>
      </c>
      <c r="I245" s="67">
        <v>1812127.7499999993</v>
      </c>
      <c r="J245" s="67">
        <v>2381017.81</v>
      </c>
      <c r="K245" s="67">
        <v>2085433.9300000002</v>
      </c>
      <c r="L245" s="67">
        <v>2299760.14</v>
      </c>
      <c r="M245" s="67">
        <v>2541326.15</v>
      </c>
      <c r="N245" s="52">
        <f>SUM(B245:M245)</f>
        <v>25467814.109999999</v>
      </c>
    </row>
    <row r="246" spans="1:14" x14ac:dyDescent="0.2">
      <c r="A246" s="53"/>
      <c r="B246" s="93"/>
      <c r="C246" s="168"/>
      <c r="D246" s="45"/>
      <c r="E246" s="45"/>
      <c r="F246" s="109"/>
      <c r="G246" s="114"/>
      <c r="H246" s="129"/>
      <c r="I246" s="168"/>
      <c r="J246" s="168"/>
      <c r="K246" s="168"/>
      <c r="L246" s="168"/>
      <c r="M246" s="168"/>
      <c r="N246" s="45"/>
    </row>
    <row r="247" spans="1:14" x14ac:dyDescent="0.2">
      <c r="A247" s="49" t="s">
        <v>219</v>
      </c>
      <c r="B247" s="93"/>
      <c r="C247" s="168"/>
      <c r="D247" s="45"/>
      <c r="E247" s="45"/>
      <c r="F247" s="109"/>
      <c r="G247" s="114"/>
      <c r="H247" s="129"/>
      <c r="I247" s="168"/>
      <c r="J247" s="168"/>
      <c r="K247" s="168"/>
      <c r="L247" s="168"/>
      <c r="M247" s="168"/>
      <c r="N247" s="45"/>
    </row>
    <row r="248" spans="1:14" x14ac:dyDescent="0.2">
      <c r="A248" s="49" t="s">
        <v>68</v>
      </c>
      <c r="B248" s="93"/>
      <c r="C248" s="168"/>
      <c r="D248" s="45"/>
      <c r="E248" s="45"/>
      <c r="F248" s="109"/>
      <c r="G248" s="114"/>
      <c r="H248" s="129"/>
      <c r="I248" s="168"/>
      <c r="J248" s="168"/>
      <c r="K248" s="168"/>
      <c r="L248" s="168"/>
      <c r="M248" s="168"/>
      <c r="N248" s="45"/>
    </row>
    <row r="249" spans="1:14" x14ac:dyDescent="0.2">
      <c r="A249" s="50" t="s">
        <v>220</v>
      </c>
      <c r="B249" s="93">
        <v>243567.2102594423</v>
      </c>
      <c r="C249" s="168">
        <v>253035.77025944224</v>
      </c>
      <c r="D249" s="45">
        <v>230475.18025944231</v>
      </c>
      <c r="E249" s="45">
        <v>217504.35025944232</v>
      </c>
      <c r="F249" s="109">
        <v>255101.91025944226</v>
      </c>
      <c r="G249" s="114">
        <v>260690.35025944226</v>
      </c>
      <c r="H249" s="129">
        <v>242594.76025944226</v>
      </c>
      <c r="I249" s="168">
        <v>230978.38025944232</v>
      </c>
      <c r="J249" s="168">
        <v>264074.63025944232</v>
      </c>
      <c r="K249" s="168">
        <v>249290.89025944227</v>
      </c>
      <c r="L249" s="168">
        <v>249931.32025944232</v>
      </c>
      <c r="M249" s="168">
        <v>258873.10025944238</v>
      </c>
      <c r="N249" s="45">
        <f t="shared" si="4"/>
        <v>2956117.8531133081</v>
      </c>
    </row>
    <row r="250" spans="1:14" x14ac:dyDescent="0.2">
      <c r="A250" s="49"/>
      <c r="B250" s="93"/>
      <c r="C250" s="168"/>
      <c r="D250" s="45"/>
      <c r="E250" s="45"/>
      <c r="F250" s="109"/>
      <c r="G250" s="114"/>
      <c r="H250" s="129"/>
      <c r="I250" s="168"/>
      <c r="J250" s="168"/>
      <c r="K250" s="168"/>
      <c r="L250" s="168"/>
      <c r="M250" s="168"/>
      <c r="N250" s="45"/>
    </row>
    <row r="251" spans="1:14" x14ac:dyDescent="0.2">
      <c r="A251" s="50" t="s">
        <v>221</v>
      </c>
      <c r="B251" s="93">
        <v>45338.52</v>
      </c>
      <c r="C251" s="168">
        <v>47037.18</v>
      </c>
      <c r="D251" s="45">
        <v>42961.87</v>
      </c>
      <c r="E251" s="45">
        <v>40544.03</v>
      </c>
      <c r="F251" s="109">
        <v>47552.43</v>
      </c>
      <c r="G251" s="114">
        <v>48412.6</v>
      </c>
      <c r="H251" s="129">
        <v>45164.07</v>
      </c>
      <c r="I251" s="168">
        <v>43055.67</v>
      </c>
      <c r="J251" s="168">
        <v>49041.97</v>
      </c>
      <c r="K251" s="168">
        <v>46365.35</v>
      </c>
      <c r="L251" s="168">
        <v>46480.24</v>
      </c>
      <c r="M251" s="168">
        <v>48084.39</v>
      </c>
      <c r="N251" s="45">
        <f t="shared" si="4"/>
        <v>550038.31999999995</v>
      </c>
    </row>
    <row r="252" spans="1:14" x14ac:dyDescent="0.2">
      <c r="A252" s="50"/>
      <c r="B252" s="93"/>
      <c r="C252" s="168"/>
      <c r="D252" s="45"/>
      <c r="E252" s="45"/>
      <c r="F252" s="109"/>
      <c r="G252" s="114"/>
      <c r="I252" s="168"/>
      <c r="J252" s="168"/>
      <c r="K252" s="168"/>
      <c r="L252" s="168"/>
      <c r="M252" s="168"/>
      <c r="N252" s="45"/>
    </row>
    <row r="253" spans="1:14" x14ac:dyDescent="0.2">
      <c r="A253" s="49" t="s">
        <v>63</v>
      </c>
      <c r="B253" s="93"/>
      <c r="C253" s="168"/>
      <c r="D253" s="45"/>
      <c r="E253" s="45"/>
      <c r="F253" s="109"/>
      <c r="G253" s="114"/>
      <c r="I253" s="168"/>
      <c r="J253" s="168"/>
      <c r="K253" s="168"/>
      <c r="L253" s="168"/>
      <c r="M253" s="168"/>
      <c r="N253" s="45"/>
    </row>
    <row r="254" spans="1:14" x14ac:dyDescent="0.2">
      <c r="A254" s="50" t="s">
        <v>222</v>
      </c>
      <c r="B254" s="93">
        <v>31719.38</v>
      </c>
      <c r="C254" s="168">
        <v>32942.959999999999</v>
      </c>
      <c r="D254" s="45">
        <v>30023.4</v>
      </c>
      <c r="E254" s="45">
        <v>28333.72</v>
      </c>
      <c r="F254" s="109">
        <v>33231.449999999997</v>
      </c>
      <c r="G254" s="114">
        <v>33932.449999999997</v>
      </c>
      <c r="H254" s="129">
        <v>31593.71</v>
      </c>
      <c r="I254" s="168">
        <v>30088.95</v>
      </c>
      <c r="J254" s="168">
        <v>34373.1</v>
      </c>
      <c r="K254" s="168">
        <v>32459.02</v>
      </c>
      <c r="L254" s="168">
        <v>32541.79</v>
      </c>
      <c r="M254" s="168">
        <v>33697.29</v>
      </c>
      <c r="N254" s="45">
        <f t="shared" si="4"/>
        <v>384937.22</v>
      </c>
    </row>
    <row r="255" spans="1:14" x14ac:dyDescent="0.2">
      <c r="A255" s="50"/>
      <c r="B255" s="93"/>
      <c r="C255" s="168"/>
      <c r="D255" s="45"/>
      <c r="E255" s="45"/>
      <c r="F255" s="109"/>
      <c r="G255" s="114"/>
      <c r="H255" s="129"/>
      <c r="I255" s="168"/>
      <c r="J255" s="168"/>
      <c r="K255" s="168"/>
      <c r="L255" s="168"/>
      <c r="M255" s="168"/>
      <c r="N255" s="45"/>
    </row>
    <row r="256" spans="1:14" x14ac:dyDescent="0.2">
      <c r="A256" s="51" t="s">
        <v>223</v>
      </c>
      <c r="B256" s="161">
        <v>320625.1102594423</v>
      </c>
      <c r="C256" s="67">
        <v>333015.91025944229</v>
      </c>
      <c r="D256" s="161">
        <v>303460.45025944232</v>
      </c>
      <c r="E256" s="161">
        <v>286382.10025944235</v>
      </c>
      <c r="F256" s="161">
        <v>335885.79025944229</v>
      </c>
      <c r="G256" s="161">
        <v>343035.40025944228</v>
      </c>
      <c r="H256" s="161">
        <v>319352.54025944229</v>
      </c>
      <c r="I256" s="67">
        <v>304123.00025944231</v>
      </c>
      <c r="J256" s="67">
        <v>347489.70025944232</v>
      </c>
      <c r="K256" s="67">
        <v>328115.26025944226</v>
      </c>
      <c r="L256" s="67">
        <v>328953.35025944229</v>
      </c>
      <c r="M256" s="67">
        <v>340654.78025944234</v>
      </c>
      <c r="N256" s="52">
        <f t="shared" si="4"/>
        <v>3891093.3931133081</v>
      </c>
    </row>
    <row r="257" spans="1:16" x14ac:dyDescent="0.2">
      <c r="A257" s="53"/>
      <c r="B257" s="93"/>
      <c r="C257" s="168"/>
      <c r="D257" s="45"/>
      <c r="E257" s="45"/>
      <c r="F257" s="109"/>
      <c r="G257" s="114"/>
      <c r="I257" s="168"/>
      <c r="J257" s="168"/>
      <c r="K257" s="168"/>
      <c r="L257" s="168"/>
      <c r="M257" s="168"/>
      <c r="N257" s="45"/>
    </row>
    <row r="258" spans="1:16" x14ac:dyDescent="0.2">
      <c r="A258" s="49" t="s">
        <v>224</v>
      </c>
      <c r="B258" s="93"/>
      <c r="C258" s="168"/>
      <c r="D258" s="45"/>
      <c r="E258" s="45"/>
      <c r="F258" s="109"/>
      <c r="G258" s="114"/>
      <c r="H258" s="129"/>
      <c r="I258" s="168"/>
      <c r="J258" s="168"/>
      <c r="K258" s="168"/>
      <c r="L258" s="168"/>
      <c r="M258" s="168"/>
      <c r="N258" s="45"/>
    </row>
    <row r="259" spans="1:16" x14ac:dyDescent="0.2">
      <c r="A259" s="49" t="s">
        <v>68</v>
      </c>
      <c r="B259" s="93"/>
      <c r="C259" s="168"/>
      <c r="D259" s="45"/>
      <c r="E259" s="45"/>
      <c r="F259" s="109"/>
      <c r="G259" s="114"/>
      <c r="H259" s="129"/>
      <c r="I259" s="168"/>
      <c r="J259" s="168"/>
      <c r="K259" s="168"/>
      <c r="L259" s="168"/>
      <c r="M259" s="168"/>
      <c r="N259" s="45"/>
    </row>
    <row r="260" spans="1:16" x14ac:dyDescent="0.2">
      <c r="A260" s="50" t="s">
        <v>225</v>
      </c>
      <c r="B260" s="93">
        <v>608530.75</v>
      </c>
      <c r="C260" s="168">
        <v>686579.51</v>
      </c>
      <c r="D260" s="45">
        <v>707664.01</v>
      </c>
      <c r="E260" s="45">
        <v>838938.42</v>
      </c>
      <c r="F260" s="109">
        <v>677782.4</v>
      </c>
      <c r="G260" s="114">
        <v>1219742.31</v>
      </c>
      <c r="H260" s="129">
        <v>553738.01</v>
      </c>
      <c r="I260" s="168">
        <v>641663.85</v>
      </c>
      <c r="J260" s="168">
        <v>323878.26</v>
      </c>
      <c r="K260" s="168">
        <v>571499.88</v>
      </c>
      <c r="L260" s="168">
        <v>625609.59</v>
      </c>
      <c r="M260" s="168">
        <v>856081.58</v>
      </c>
      <c r="N260" s="45">
        <f t="shared" si="4"/>
        <v>8311708.5699999994</v>
      </c>
    </row>
    <row r="261" spans="1:16" x14ac:dyDescent="0.2">
      <c r="A261" s="50"/>
      <c r="B261" s="93"/>
      <c r="C261" s="168"/>
      <c r="D261" s="45"/>
      <c r="E261" s="45"/>
      <c r="F261" s="109"/>
      <c r="G261" s="114"/>
      <c r="H261" s="129"/>
      <c r="I261" s="168"/>
      <c r="J261" s="168"/>
      <c r="K261" s="168"/>
      <c r="L261" s="168"/>
      <c r="M261" s="168"/>
      <c r="N261" s="45"/>
    </row>
    <row r="262" spans="1:16" x14ac:dyDescent="0.2">
      <c r="A262" s="49" t="s">
        <v>63</v>
      </c>
      <c r="B262" s="93"/>
      <c r="C262" s="168"/>
      <c r="D262" s="45"/>
      <c r="E262" s="45"/>
      <c r="F262" s="109"/>
      <c r="G262" s="114"/>
      <c r="H262" s="130"/>
      <c r="I262" s="168"/>
      <c r="J262" s="168"/>
      <c r="K262" s="168"/>
      <c r="L262" s="168"/>
      <c r="M262" s="168"/>
      <c r="N262" s="45"/>
    </row>
    <row r="263" spans="1:16" x14ac:dyDescent="0.2">
      <c r="A263" s="50" t="s">
        <v>64</v>
      </c>
      <c r="B263" s="93">
        <v>216.92</v>
      </c>
      <c r="C263" s="168">
        <v>245.46</v>
      </c>
      <c r="D263" s="45">
        <v>253.17</v>
      </c>
      <c r="E263" s="45">
        <v>301.17</v>
      </c>
      <c r="F263" s="109">
        <v>242.24</v>
      </c>
      <c r="G263" s="114">
        <v>440.42</v>
      </c>
      <c r="H263" s="129">
        <v>196.88</v>
      </c>
      <c r="I263" s="168">
        <v>229.03</v>
      </c>
      <c r="J263" s="168">
        <v>114.43</v>
      </c>
      <c r="K263" s="168">
        <v>201.92</v>
      </c>
      <c r="L263" s="168">
        <v>223.01</v>
      </c>
      <c r="M263" s="168">
        <v>307.44</v>
      </c>
      <c r="N263" s="45">
        <f t="shared" si="4"/>
        <v>2972.0900000000006</v>
      </c>
    </row>
    <row r="264" spans="1:16" x14ac:dyDescent="0.2">
      <c r="A264" s="50"/>
      <c r="B264" s="93"/>
      <c r="C264" s="168"/>
      <c r="D264" s="45"/>
      <c r="E264" s="45"/>
      <c r="F264" s="109"/>
      <c r="G264" s="114"/>
      <c r="H264" s="129"/>
      <c r="I264" s="168"/>
      <c r="J264" s="168"/>
      <c r="K264" s="168"/>
      <c r="L264" s="168"/>
      <c r="M264" s="168"/>
      <c r="N264" s="45"/>
    </row>
    <row r="265" spans="1:16" x14ac:dyDescent="0.2">
      <c r="A265" s="51" t="s">
        <v>226</v>
      </c>
      <c r="B265" s="94">
        <v>608747.67000000004</v>
      </c>
      <c r="C265" s="67">
        <v>686824.97</v>
      </c>
      <c r="D265" s="52">
        <v>707917.18</v>
      </c>
      <c r="E265" s="52">
        <v>839239.59000000008</v>
      </c>
      <c r="F265" s="110">
        <v>678024.64</v>
      </c>
      <c r="G265" s="115">
        <v>1220182.73</v>
      </c>
      <c r="H265" s="161">
        <v>553934.89</v>
      </c>
      <c r="I265" s="67">
        <v>641892.88</v>
      </c>
      <c r="J265" s="67">
        <v>323992.69</v>
      </c>
      <c r="K265" s="67">
        <v>571701.80000000005</v>
      </c>
      <c r="L265" s="67">
        <v>625832.6</v>
      </c>
      <c r="M265" s="67">
        <v>856389.0199999999</v>
      </c>
      <c r="N265" s="52">
        <f t="shared" si="4"/>
        <v>8314680.6599999992</v>
      </c>
    </row>
    <row r="266" spans="1:16" x14ac:dyDescent="0.2">
      <c r="A266" s="53"/>
      <c r="B266" s="93"/>
      <c r="C266" s="168"/>
      <c r="D266" s="45"/>
      <c r="E266" s="45"/>
      <c r="F266" s="109"/>
      <c r="G266" s="114"/>
      <c r="H266" s="129"/>
      <c r="I266" s="168"/>
      <c r="J266" s="168"/>
      <c r="K266" s="168"/>
      <c r="L266" s="168"/>
      <c r="M266" s="168"/>
      <c r="N266" s="45"/>
    </row>
    <row r="267" spans="1:16" x14ac:dyDescent="0.2">
      <c r="A267" s="49" t="s">
        <v>227</v>
      </c>
      <c r="B267" s="93"/>
      <c r="C267" s="168"/>
      <c r="D267" s="45"/>
      <c r="E267" s="45"/>
      <c r="F267" s="109"/>
      <c r="G267" s="114"/>
      <c r="H267" s="129"/>
      <c r="I267" s="168"/>
      <c r="J267" s="168"/>
      <c r="K267" s="168"/>
      <c r="L267" s="168"/>
      <c r="M267" s="168"/>
      <c r="N267" s="45"/>
    </row>
    <row r="268" spans="1:16" x14ac:dyDescent="0.2">
      <c r="A268" s="49" t="s">
        <v>102</v>
      </c>
      <c r="B268" s="93"/>
      <c r="C268" s="168"/>
      <c r="D268" s="45"/>
      <c r="E268" s="45"/>
      <c r="F268" s="109"/>
      <c r="G268" s="114"/>
      <c r="H268" s="129"/>
      <c r="I268" s="168"/>
      <c r="J268" s="168"/>
      <c r="K268" s="168"/>
      <c r="L268" s="168"/>
      <c r="M268" s="168"/>
      <c r="N268" s="45"/>
    </row>
    <row r="269" spans="1:16" x14ac:dyDescent="0.2">
      <c r="A269" s="50" t="s">
        <v>228</v>
      </c>
      <c r="B269" s="93">
        <v>10995.33</v>
      </c>
      <c r="C269" s="168">
        <v>10995.33</v>
      </c>
      <c r="D269" s="45">
        <v>10995.33</v>
      </c>
      <c r="E269" s="45">
        <v>10995.33</v>
      </c>
      <c r="F269" s="109">
        <v>10995.33</v>
      </c>
      <c r="G269" s="114">
        <v>10995.33</v>
      </c>
      <c r="H269" s="129">
        <v>10995.33</v>
      </c>
      <c r="I269" s="168">
        <v>10995.33</v>
      </c>
      <c r="J269" s="168">
        <v>10995.33</v>
      </c>
      <c r="K269" s="168">
        <v>10995.33</v>
      </c>
      <c r="L269" s="168">
        <v>10995.33</v>
      </c>
      <c r="M269" s="168">
        <v>10995.33</v>
      </c>
      <c r="N269" s="45">
        <f t="shared" si="4"/>
        <v>131943.96</v>
      </c>
      <c r="O269" s="45"/>
      <c r="P269" s="45"/>
    </row>
    <row r="270" spans="1:16" x14ac:dyDescent="0.2">
      <c r="A270" s="50" t="s">
        <v>229</v>
      </c>
      <c r="B270" s="93">
        <v>5324.45</v>
      </c>
      <c r="C270" s="168">
        <v>5324.45</v>
      </c>
      <c r="D270" s="45">
        <v>5324.45</v>
      </c>
      <c r="E270" s="45">
        <v>5324.45</v>
      </c>
      <c r="F270" s="109">
        <v>5324.45</v>
      </c>
      <c r="G270" s="114">
        <v>5324.45</v>
      </c>
      <c r="H270" s="129">
        <v>5324.45</v>
      </c>
      <c r="I270" s="168">
        <v>5324.45</v>
      </c>
      <c r="J270" s="168">
        <v>5324.45</v>
      </c>
      <c r="K270" s="168">
        <v>5324.45</v>
      </c>
      <c r="L270" s="168">
        <v>5324.45</v>
      </c>
      <c r="M270" s="168">
        <v>5324.45</v>
      </c>
      <c r="N270" s="45">
        <f t="shared" si="4"/>
        <v>63893.399999999987</v>
      </c>
      <c r="P270" s="45"/>
    </row>
    <row r="271" spans="1:16" x14ac:dyDescent="0.2">
      <c r="A271" s="50" t="s">
        <v>230</v>
      </c>
      <c r="B271" s="93">
        <v>0</v>
      </c>
      <c r="C271" s="168">
        <v>0</v>
      </c>
      <c r="D271" s="45">
        <v>0</v>
      </c>
      <c r="E271" s="45">
        <v>0</v>
      </c>
      <c r="F271" s="109">
        <v>0</v>
      </c>
      <c r="G271" s="114">
        <v>0</v>
      </c>
      <c r="H271" s="129">
        <v>0</v>
      </c>
      <c r="I271" s="168">
        <v>0</v>
      </c>
      <c r="J271" s="168">
        <v>0</v>
      </c>
      <c r="K271" s="168">
        <v>0</v>
      </c>
      <c r="L271" s="168">
        <v>0</v>
      </c>
      <c r="M271" s="168">
        <v>0</v>
      </c>
      <c r="N271" s="45">
        <f t="shared" si="4"/>
        <v>0</v>
      </c>
      <c r="P271" s="45"/>
    </row>
    <row r="272" spans="1:16" x14ac:dyDescent="0.2">
      <c r="A272" s="50"/>
      <c r="B272" s="93"/>
      <c r="C272" s="168"/>
      <c r="D272" s="45"/>
      <c r="E272" s="45"/>
      <c r="F272" s="109"/>
      <c r="G272" s="114"/>
      <c r="H272" s="129"/>
      <c r="I272" s="168"/>
      <c r="J272" s="168"/>
      <c r="K272" s="168"/>
      <c r="L272" s="168"/>
      <c r="M272" s="168"/>
      <c r="N272" s="45"/>
      <c r="P272" s="45"/>
    </row>
    <row r="273" spans="1:16" x14ac:dyDescent="0.2">
      <c r="A273" s="49" t="s">
        <v>68</v>
      </c>
      <c r="B273" s="93"/>
      <c r="C273" s="168"/>
      <c r="D273" s="45"/>
      <c r="E273" s="45"/>
      <c r="F273" s="109"/>
      <c r="G273" s="114"/>
      <c r="H273" s="129"/>
      <c r="I273" s="168"/>
      <c r="J273" s="168"/>
      <c r="K273" s="168"/>
      <c r="L273" s="168"/>
      <c r="M273" s="168"/>
      <c r="N273" s="45"/>
      <c r="P273" s="45"/>
    </row>
    <row r="274" spans="1:16" x14ac:dyDescent="0.2">
      <c r="A274" s="50" t="s">
        <v>231</v>
      </c>
      <c r="B274" s="93">
        <v>13291511.4</v>
      </c>
      <c r="C274" s="168">
        <v>13769782.210000001</v>
      </c>
      <c r="D274" s="45">
        <v>13527845.829999994</v>
      </c>
      <c r="E274" s="45">
        <v>13384288.1</v>
      </c>
      <c r="F274" s="109">
        <v>12560163.890000006</v>
      </c>
      <c r="G274" s="114">
        <v>14298847.299999997</v>
      </c>
      <c r="H274" s="129">
        <v>11413692.710000001</v>
      </c>
      <c r="I274" s="168">
        <v>10807556.51</v>
      </c>
      <c r="J274" s="168">
        <v>11847190.789999999</v>
      </c>
      <c r="K274" s="168">
        <v>12420806.02</v>
      </c>
      <c r="L274" s="168">
        <v>12813406.630000001</v>
      </c>
      <c r="M274" s="168">
        <v>14151458.41</v>
      </c>
      <c r="N274" s="45">
        <f t="shared" si="4"/>
        <v>154286549.80000001</v>
      </c>
      <c r="P274" s="45"/>
    </row>
    <row r="275" spans="1:16" x14ac:dyDescent="0.2">
      <c r="A275" s="50"/>
      <c r="B275" s="93"/>
      <c r="C275" s="168"/>
      <c r="D275" s="45"/>
      <c r="E275" s="45"/>
      <c r="F275" s="109"/>
      <c r="G275" s="114"/>
      <c r="H275" s="129"/>
      <c r="I275" s="168"/>
      <c r="J275" s="168"/>
      <c r="K275" s="168"/>
      <c r="L275" s="168"/>
      <c r="M275" s="168"/>
      <c r="N275" s="45"/>
      <c r="P275" s="45"/>
    </row>
    <row r="276" spans="1:16" x14ac:dyDescent="0.2">
      <c r="A276" s="50" t="s">
        <v>232</v>
      </c>
      <c r="B276" s="93">
        <v>8047287.1900000004</v>
      </c>
      <c r="C276" s="168">
        <v>8354167.0599999996</v>
      </c>
      <c r="D276" s="45">
        <v>8198916.5199999996</v>
      </c>
      <c r="E276" s="45">
        <v>8106117.5899999999</v>
      </c>
      <c r="F276" s="109">
        <v>7604496.04</v>
      </c>
      <c r="G276" s="114">
        <v>8666198.3200000003</v>
      </c>
      <c r="H276" s="129">
        <v>6910370.1200000001</v>
      </c>
      <c r="I276" s="168">
        <v>6543387.6200000001</v>
      </c>
      <c r="J276" s="168">
        <v>7172829.6200000001</v>
      </c>
      <c r="K276" s="168">
        <v>7520122.4400000004</v>
      </c>
      <c r="L276" s="168">
        <v>7757820.75</v>
      </c>
      <c r="M276" s="168">
        <v>8567938.3300000001</v>
      </c>
      <c r="N276" s="45">
        <f t="shared" si="4"/>
        <v>93449651.599999994</v>
      </c>
      <c r="P276" s="45"/>
    </row>
    <row r="277" spans="1:16" x14ac:dyDescent="0.2">
      <c r="A277" s="50" t="s">
        <v>233</v>
      </c>
      <c r="B277" s="93">
        <v>3238111.77</v>
      </c>
      <c r="C277" s="168">
        <v>3358166.65</v>
      </c>
      <c r="D277" s="45">
        <v>3297433.38</v>
      </c>
      <c r="E277" s="45">
        <v>3261257.58</v>
      </c>
      <c r="F277" s="109">
        <v>3059939.03</v>
      </c>
      <c r="G277" s="114">
        <v>3485365.27</v>
      </c>
      <c r="H277" s="129">
        <v>2780632.82</v>
      </c>
      <c r="I277" s="168">
        <v>2632964.38</v>
      </c>
      <c r="J277" s="168">
        <v>2886242.72</v>
      </c>
      <c r="K277" s="168">
        <v>3025988.32</v>
      </c>
      <c r="L277" s="168">
        <v>3121634.67</v>
      </c>
      <c r="M277" s="168">
        <v>3447614.25</v>
      </c>
      <c r="N277" s="45">
        <f t="shared" si="4"/>
        <v>37595350.839999996</v>
      </c>
      <c r="P277" s="45"/>
    </row>
    <row r="278" spans="1:16" x14ac:dyDescent="0.2">
      <c r="A278" s="50"/>
      <c r="B278" s="93"/>
      <c r="C278" s="168"/>
      <c r="D278" s="45"/>
      <c r="E278" s="45"/>
      <c r="F278" s="109"/>
      <c r="G278" s="114"/>
      <c r="H278" s="129"/>
      <c r="I278" s="168"/>
      <c r="J278" s="168"/>
      <c r="K278" s="168"/>
      <c r="L278" s="168"/>
      <c r="M278" s="168"/>
      <c r="N278" s="45"/>
      <c r="P278" s="45"/>
    </row>
    <row r="279" spans="1:16" x14ac:dyDescent="0.2">
      <c r="A279" s="49" t="s">
        <v>63</v>
      </c>
      <c r="B279" s="93"/>
      <c r="C279" s="168"/>
      <c r="D279" s="45"/>
      <c r="E279" s="45"/>
      <c r="F279" s="109"/>
      <c r="G279" s="114"/>
      <c r="H279" s="129"/>
      <c r="I279" s="168"/>
      <c r="J279" s="168"/>
      <c r="K279" s="168"/>
      <c r="L279" s="168"/>
      <c r="M279" s="168"/>
      <c r="N279" s="45"/>
      <c r="P279" s="45"/>
    </row>
    <row r="280" spans="1:16" x14ac:dyDescent="0.2">
      <c r="A280" s="50" t="s">
        <v>64</v>
      </c>
      <c r="B280" s="93">
        <v>24086.55</v>
      </c>
      <c r="C280" s="168">
        <v>24819.3</v>
      </c>
      <c r="D280" s="45">
        <v>24448.74</v>
      </c>
      <c r="E280" s="45">
        <v>24234.1</v>
      </c>
      <c r="F280" s="109">
        <v>22761.22</v>
      </c>
      <c r="G280" s="114">
        <v>25842.19</v>
      </c>
      <c r="H280" s="129">
        <v>20683.62</v>
      </c>
      <c r="I280" s="168">
        <v>19585.189999999999</v>
      </c>
      <c r="J280" s="168">
        <v>21469.19</v>
      </c>
      <c r="K280" s="168">
        <v>22508.68</v>
      </c>
      <c r="L280" s="168">
        <v>23220.14</v>
      </c>
      <c r="M280" s="168">
        <v>25644.93</v>
      </c>
      <c r="N280" s="45">
        <f t="shared" si="4"/>
        <v>279303.84999999998</v>
      </c>
      <c r="P280" s="45"/>
    </row>
    <row r="281" spans="1:16" x14ac:dyDescent="0.2">
      <c r="A281" s="50" t="s">
        <v>234</v>
      </c>
      <c r="B281" s="93">
        <v>148442.14000000001</v>
      </c>
      <c r="C281" s="168">
        <v>151905.37</v>
      </c>
      <c r="D281" s="45">
        <v>150154.92000000001</v>
      </c>
      <c r="E281" s="45">
        <v>149189.81</v>
      </c>
      <c r="F281" s="109">
        <v>140274.31</v>
      </c>
      <c r="G281" s="114">
        <v>158713.28</v>
      </c>
      <c r="H281" s="129">
        <v>127470.3</v>
      </c>
      <c r="I281" s="168">
        <v>120700.85</v>
      </c>
      <c r="J281" s="168">
        <v>132311.69</v>
      </c>
      <c r="K281" s="168">
        <v>138717.93</v>
      </c>
      <c r="L281" s="168">
        <v>143102.57</v>
      </c>
      <c r="M281" s="168">
        <v>158046.19</v>
      </c>
      <c r="N281" s="45">
        <f t="shared" ref="N281:N302" si="5">SUM(B281:M281)</f>
        <v>1719029.36</v>
      </c>
      <c r="P281" s="45"/>
    </row>
    <row r="282" spans="1:16" x14ac:dyDescent="0.2">
      <c r="A282" s="50" t="s">
        <v>235</v>
      </c>
      <c r="B282" s="93">
        <v>390476.96</v>
      </c>
      <c r="C282" s="168">
        <v>399531.75</v>
      </c>
      <c r="D282" s="45">
        <v>394955.19</v>
      </c>
      <c r="E282" s="45">
        <v>392435.22</v>
      </c>
      <c r="F282" s="109">
        <v>368991.49</v>
      </c>
      <c r="G282" s="114">
        <v>417466.42</v>
      </c>
      <c r="H282" s="129">
        <v>335310.56</v>
      </c>
      <c r="I282" s="168">
        <v>317503.53000000003</v>
      </c>
      <c r="J282" s="168">
        <v>348045.83</v>
      </c>
      <c r="K282" s="168">
        <v>364897.45</v>
      </c>
      <c r="L282" s="168">
        <v>376431.24</v>
      </c>
      <c r="M282" s="168">
        <v>415740.42</v>
      </c>
      <c r="N282" s="45">
        <f t="shared" si="5"/>
        <v>4521786.0600000005</v>
      </c>
      <c r="P282" s="45"/>
    </row>
    <row r="283" spans="1:16" x14ac:dyDescent="0.2">
      <c r="A283" s="50" t="s">
        <v>236</v>
      </c>
      <c r="B283" s="93">
        <v>40649.949999999997</v>
      </c>
      <c r="C283" s="168">
        <v>41940.089999999997</v>
      </c>
      <c r="D283" s="45">
        <v>41287.599999999999</v>
      </c>
      <c r="E283" s="45">
        <v>40907.19</v>
      </c>
      <c r="F283" s="109">
        <v>38413.24</v>
      </c>
      <c r="G283" s="114">
        <v>43640.77</v>
      </c>
      <c r="H283" s="129">
        <v>34906.949999999997</v>
      </c>
      <c r="I283" s="168">
        <v>33053.18</v>
      </c>
      <c r="J283" s="168">
        <v>36232.730000000003</v>
      </c>
      <c r="K283" s="168">
        <v>37987.040000000001</v>
      </c>
      <c r="L283" s="168">
        <v>39187.75</v>
      </c>
      <c r="M283" s="168">
        <v>43279.96</v>
      </c>
      <c r="N283" s="45">
        <f t="shared" si="5"/>
        <v>471486.44999999995</v>
      </c>
      <c r="P283" s="45"/>
    </row>
    <row r="284" spans="1:16" x14ac:dyDescent="0.2">
      <c r="A284" s="50" t="s">
        <v>65</v>
      </c>
      <c r="B284" s="93">
        <v>0</v>
      </c>
      <c r="C284" s="168">
        <v>0</v>
      </c>
      <c r="D284" s="45">
        <v>0</v>
      </c>
      <c r="E284" s="45">
        <v>0</v>
      </c>
      <c r="F284" s="109">
        <v>0</v>
      </c>
      <c r="G284" s="114">
        <v>0</v>
      </c>
      <c r="H284" s="130">
        <v>0</v>
      </c>
      <c r="I284" s="168">
        <v>0</v>
      </c>
      <c r="J284" s="168">
        <v>0</v>
      </c>
      <c r="K284" s="168">
        <v>0</v>
      </c>
      <c r="L284" s="168">
        <v>0</v>
      </c>
      <c r="M284" s="168">
        <v>0</v>
      </c>
      <c r="N284" s="45">
        <f t="shared" si="5"/>
        <v>0</v>
      </c>
      <c r="P284" s="45"/>
    </row>
    <row r="285" spans="1:16" x14ac:dyDescent="0.2">
      <c r="A285" s="50" t="s">
        <v>237</v>
      </c>
      <c r="B285" s="93">
        <v>963125.2</v>
      </c>
      <c r="C285" s="168">
        <v>993326.76</v>
      </c>
      <c r="D285" s="45">
        <v>978052.55</v>
      </c>
      <c r="E285" s="45">
        <v>969163.73</v>
      </c>
      <c r="F285" s="109">
        <v>910130.53</v>
      </c>
      <c r="G285" s="114">
        <v>1033796.49</v>
      </c>
      <c r="H285" s="129">
        <v>827055.31</v>
      </c>
      <c r="I285" s="168">
        <v>783133.66</v>
      </c>
      <c r="J285" s="168">
        <v>858467.3</v>
      </c>
      <c r="K285" s="168">
        <v>900032.43</v>
      </c>
      <c r="L285" s="168">
        <v>928480.92</v>
      </c>
      <c r="M285" s="168">
        <v>1025438.4</v>
      </c>
      <c r="N285" s="45">
        <f t="shared" si="5"/>
        <v>11170203.280000001</v>
      </c>
      <c r="P285" s="45"/>
    </row>
    <row r="286" spans="1:16" x14ac:dyDescent="0.2">
      <c r="A286" s="50"/>
      <c r="B286" s="93"/>
      <c r="C286" s="168"/>
      <c r="D286" s="45"/>
      <c r="E286" s="45"/>
      <c r="F286" s="109"/>
      <c r="G286" s="114"/>
      <c r="H286" s="129"/>
      <c r="I286" s="168"/>
      <c r="J286" s="168"/>
      <c r="K286" s="168"/>
      <c r="L286" s="168"/>
      <c r="M286" s="168"/>
      <c r="N286" s="45"/>
      <c r="P286" s="45"/>
    </row>
    <row r="287" spans="1:16" x14ac:dyDescent="0.2">
      <c r="A287" s="51" t="s">
        <v>238</v>
      </c>
      <c r="B287" s="94">
        <v>26160010.940000001</v>
      </c>
      <c r="C287" s="67">
        <v>27109958.970000003</v>
      </c>
      <c r="D287" s="52">
        <v>26629414.509999998</v>
      </c>
      <c r="E287" s="52">
        <v>26343913.099999998</v>
      </c>
      <c r="F287" s="110">
        <v>24721489.530000001</v>
      </c>
      <c r="G287" s="115">
        <v>28146189.82</v>
      </c>
      <c r="H287" s="161">
        <v>22466442.169999998</v>
      </c>
      <c r="I287" s="67">
        <v>21274204.700000003</v>
      </c>
      <c r="J287" s="67">
        <v>23319109.649999999</v>
      </c>
      <c r="K287" s="67">
        <v>24447380.089999996</v>
      </c>
      <c r="L287" s="67">
        <v>25219604.449999999</v>
      </c>
      <c r="M287" s="67">
        <v>27851480.670000002</v>
      </c>
      <c r="N287" s="52">
        <f t="shared" si="5"/>
        <v>303689198.60000002</v>
      </c>
    </row>
    <row r="288" spans="1:16" x14ac:dyDescent="0.2">
      <c r="A288" s="53"/>
      <c r="B288" s="93"/>
      <c r="C288" s="168"/>
      <c r="D288" s="45"/>
      <c r="E288" s="45"/>
      <c r="F288" s="109"/>
      <c r="G288" s="114"/>
      <c r="H288" s="129"/>
      <c r="I288" s="168"/>
      <c r="J288" s="168"/>
      <c r="K288" s="168"/>
      <c r="L288" s="168"/>
      <c r="M288" s="168"/>
      <c r="N288" s="45"/>
    </row>
    <row r="289" spans="1:15" x14ac:dyDescent="0.2">
      <c r="A289" s="49" t="s">
        <v>239</v>
      </c>
      <c r="B289" s="93"/>
      <c r="C289" s="168"/>
      <c r="D289" s="45"/>
      <c r="E289" s="45"/>
      <c r="F289" s="109"/>
      <c r="G289" s="114"/>
      <c r="H289" s="129"/>
      <c r="I289" s="168"/>
      <c r="J289" s="168"/>
      <c r="K289" s="168"/>
      <c r="L289" s="168"/>
      <c r="M289" s="168"/>
      <c r="N289" s="45"/>
    </row>
    <row r="290" spans="1:15" x14ac:dyDescent="0.2">
      <c r="A290" s="49" t="s">
        <v>68</v>
      </c>
      <c r="B290" s="93"/>
      <c r="C290" s="168"/>
      <c r="D290" s="45"/>
      <c r="E290" s="45"/>
      <c r="F290" s="109"/>
      <c r="G290" s="114"/>
      <c r="H290" s="129"/>
      <c r="I290" s="168"/>
      <c r="J290" s="168"/>
      <c r="K290" s="168"/>
      <c r="L290" s="168"/>
      <c r="M290" s="168"/>
      <c r="N290" s="45"/>
    </row>
    <row r="291" spans="1:15" x14ac:dyDescent="0.2">
      <c r="A291" s="50" t="s">
        <v>240</v>
      </c>
      <c r="B291" s="93">
        <v>311121.76014862739</v>
      </c>
      <c r="C291" s="168">
        <v>311237.17014862737</v>
      </c>
      <c r="D291" s="45">
        <v>324281.48014862731</v>
      </c>
      <c r="E291" s="45">
        <v>306818.75014862732</v>
      </c>
      <c r="F291" s="109">
        <v>308829.41014862736</v>
      </c>
      <c r="G291" s="114">
        <v>339207.11014862737</v>
      </c>
      <c r="H291" s="129">
        <v>293696.46014862735</v>
      </c>
      <c r="I291" s="168">
        <v>327303.63014862721</v>
      </c>
      <c r="J291" s="168">
        <v>326054.69014862733</v>
      </c>
      <c r="K291" s="168">
        <v>331044.43014862743</v>
      </c>
      <c r="L291" s="168">
        <v>314372.63014862733</v>
      </c>
      <c r="M291" s="168">
        <v>337633.23014862742</v>
      </c>
      <c r="N291" s="45">
        <f t="shared" si="5"/>
        <v>3831600.7517835284</v>
      </c>
      <c r="O291" s="45"/>
    </row>
    <row r="292" spans="1:15" x14ac:dyDescent="0.2">
      <c r="A292" s="50"/>
      <c r="B292" s="93"/>
      <c r="C292" s="168"/>
      <c r="D292" s="45"/>
      <c r="E292" s="45"/>
      <c r="F292" s="109"/>
      <c r="G292" s="114"/>
      <c r="H292" s="129"/>
      <c r="I292" s="168"/>
      <c r="J292" s="168"/>
      <c r="K292" s="168"/>
      <c r="L292" s="168"/>
      <c r="M292" s="168"/>
      <c r="N292" s="45"/>
    </row>
    <row r="293" spans="1:15" x14ac:dyDescent="0.2">
      <c r="A293" s="50" t="s">
        <v>241</v>
      </c>
      <c r="B293" s="93">
        <v>130210.65</v>
      </c>
      <c r="C293" s="168">
        <v>130257.23</v>
      </c>
      <c r="D293" s="45">
        <v>135521.14000000001</v>
      </c>
      <c r="E293" s="45">
        <v>128452.67</v>
      </c>
      <c r="F293" s="109">
        <v>129294.45</v>
      </c>
      <c r="G293" s="114">
        <v>141556.93</v>
      </c>
      <c r="H293" s="129">
        <v>122958.9</v>
      </c>
      <c r="I293" s="168">
        <v>136960.65</v>
      </c>
      <c r="J293" s="168">
        <v>136236.71</v>
      </c>
      <c r="K293" s="168">
        <v>138250.26</v>
      </c>
      <c r="L293" s="168">
        <v>131522.51999999999</v>
      </c>
      <c r="M293" s="168">
        <v>140909.10999999999</v>
      </c>
      <c r="N293" s="45">
        <f t="shared" si="5"/>
        <v>1602131.2200000002</v>
      </c>
    </row>
    <row r="294" spans="1:15" x14ac:dyDescent="0.2">
      <c r="A294" s="50"/>
      <c r="B294" s="93"/>
      <c r="C294" s="168"/>
      <c r="D294" s="45"/>
      <c r="E294" s="45"/>
      <c r="F294" s="109"/>
      <c r="G294" s="114"/>
      <c r="H294" s="129"/>
      <c r="I294" s="168"/>
      <c r="J294" s="168"/>
      <c r="K294" s="168"/>
      <c r="L294" s="168"/>
      <c r="M294" s="168"/>
      <c r="N294" s="45"/>
    </row>
    <row r="295" spans="1:15" x14ac:dyDescent="0.2">
      <c r="A295" s="50" t="s">
        <v>242</v>
      </c>
      <c r="B295" s="93">
        <v>1635.53</v>
      </c>
      <c r="C295" s="168">
        <v>1636.24</v>
      </c>
      <c r="D295" s="45">
        <v>1716.62</v>
      </c>
      <c r="E295" s="45">
        <v>1610.32</v>
      </c>
      <c r="F295" s="109">
        <v>1620.87</v>
      </c>
      <c r="G295" s="114">
        <v>1807.82</v>
      </c>
      <c r="H295" s="129">
        <v>1541.45</v>
      </c>
      <c r="I295" s="168">
        <v>1721.96</v>
      </c>
      <c r="J295" s="168">
        <v>1727.55</v>
      </c>
      <c r="K295" s="168">
        <v>1758.29</v>
      </c>
      <c r="L295" s="168">
        <v>1655.56</v>
      </c>
      <c r="M295" s="168">
        <v>1798.89</v>
      </c>
      <c r="N295" s="45">
        <f t="shared" si="5"/>
        <v>20231.099999999999</v>
      </c>
    </row>
    <row r="296" spans="1:15" x14ac:dyDescent="0.2">
      <c r="A296" s="50" t="s">
        <v>243</v>
      </c>
      <c r="B296" s="93">
        <v>9662.2900000000009</v>
      </c>
      <c r="C296" s="168">
        <v>9665.75</v>
      </c>
      <c r="D296" s="45">
        <v>10056.11</v>
      </c>
      <c r="E296" s="45">
        <v>9531.9</v>
      </c>
      <c r="F296" s="109">
        <v>9594.36</v>
      </c>
      <c r="G296" s="114">
        <v>10503.72</v>
      </c>
      <c r="H296" s="129">
        <v>9124.23</v>
      </c>
      <c r="I296" s="168">
        <v>10163.15</v>
      </c>
      <c r="J296" s="168">
        <v>10109.17</v>
      </c>
      <c r="K296" s="168">
        <v>10258.49</v>
      </c>
      <c r="L296" s="168">
        <v>9759.58</v>
      </c>
      <c r="M296" s="168">
        <v>10455.67</v>
      </c>
      <c r="N296" s="45">
        <f t="shared" si="5"/>
        <v>118884.42</v>
      </c>
    </row>
    <row r="297" spans="1:15" x14ac:dyDescent="0.2">
      <c r="A297" s="50" t="s">
        <v>244</v>
      </c>
      <c r="B297" s="93">
        <v>4683.2299999999996</v>
      </c>
      <c r="C297" s="168">
        <v>4684.99</v>
      </c>
      <c r="D297" s="45">
        <v>4884.08</v>
      </c>
      <c r="E297" s="45">
        <v>4617.8599999999997</v>
      </c>
      <c r="F297" s="109">
        <v>4648.12</v>
      </c>
      <c r="G297" s="114">
        <v>5111.71</v>
      </c>
      <c r="H297" s="129">
        <v>4420.3599999999997</v>
      </c>
      <c r="I297" s="168">
        <v>4927.13</v>
      </c>
      <c r="J297" s="168">
        <v>4911.1499999999996</v>
      </c>
      <c r="K297" s="168">
        <v>4987.3100000000004</v>
      </c>
      <c r="L297" s="168">
        <v>4732.8500000000004</v>
      </c>
      <c r="M297" s="168">
        <v>5087.87</v>
      </c>
      <c r="N297" s="45">
        <f t="shared" si="5"/>
        <v>57696.659999999996</v>
      </c>
    </row>
    <row r="298" spans="1:15" x14ac:dyDescent="0.2">
      <c r="A298" s="50"/>
      <c r="B298" s="93"/>
      <c r="C298" s="168"/>
      <c r="D298" s="45"/>
      <c r="E298" s="45"/>
      <c r="F298" s="109"/>
      <c r="G298" s="114"/>
      <c r="H298" s="129"/>
      <c r="I298" s="168"/>
      <c r="J298" s="168"/>
      <c r="K298" s="168"/>
      <c r="L298" s="168"/>
      <c r="M298" s="168"/>
      <c r="N298" s="45"/>
    </row>
    <row r="299" spans="1:15" x14ac:dyDescent="0.2">
      <c r="A299" s="49" t="s">
        <v>63</v>
      </c>
      <c r="B299" s="93"/>
      <c r="C299" s="168"/>
      <c r="D299" s="45"/>
      <c r="E299" s="45"/>
      <c r="F299" s="109"/>
      <c r="G299" s="114"/>
      <c r="H299" s="130"/>
      <c r="I299" s="168"/>
      <c r="J299" s="168"/>
      <c r="K299" s="168"/>
      <c r="L299" s="168"/>
      <c r="M299" s="168"/>
      <c r="N299" s="45"/>
    </row>
    <row r="300" spans="1:15" ht="12.75" x14ac:dyDescent="0.2">
      <c r="A300" s="50" t="s">
        <v>245</v>
      </c>
      <c r="B300" s="93">
        <v>36660.11</v>
      </c>
      <c r="C300" s="168">
        <v>36673.74</v>
      </c>
      <c r="D300" s="45">
        <v>38213.69</v>
      </c>
      <c r="E300" s="45">
        <v>36152.44</v>
      </c>
      <c r="F300" s="109">
        <v>36389.360000000001</v>
      </c>
      <c r="G300" s="114">
        <v>39975.54</v>
      </c>
      <c r="H300" s="127">
        <v>34606.25</v>
      </c>
      <c r="I300" s="168">
        <v>38567.19</v>
      </c>
      <c r="J300" s="168">
        <v>38423.03</v>
      </c>
      <c r="K300" s="168">
        <v>39012.089999999997</v>
      </c>
      <c r="L300" s="168">
        <v>37043.9</v>
      </c>
      <c r="M300" s="168">
        <v>39789.93</v>
      </c>
      <c r="N300" s="45">
        <f t="shared" si="5"/>
        <v>451507.27000000008</v>
      </c>
    </row>
    <row r="301" spans="1:15" x14ac:dyDescent="0.2">
      <c r="A301" s="50"/>
      <c r="B301" s="93"/>
      <c r="C301" s="168"/>
      <c r="D301" s="45"/>
      <c r="E301" s="45"/>
      <c r="F301" s="109"/>
      <c r="G301" s="114"/>
      <c r="H301" s="45"/>
      <c r="I301" s="168"/>
      <c r="J301" s="168"/>
      <c r="K301" s="168"/>
      <c r="L301" s="168"/>
      <c r="M301" s="168"/>
      <c r="N301" s="45"/>
    </row>
    <row r="302" spans="1:15" x14ac:dyDescent="0.2">
      <c r="A302" s="51" t="s">
        <v>246</v>
      </c>
      <c r="B302" s="94">
        <v>493973.57014862733</v>
      </c>
      <c r="C302" s="67">
        <v>494155.12014862732</v>
      </c>
      <c r="D302" s="52">
        <v>514673.12014862732</v>
      </c>
      <c r="E302" s="52">
        <v>487183.94014862733</v>
      </c>
      <c r="F302" s="110">
        <v>490376.57014862733</v>
      </c>
      <c r="G302" s="115">
        <v>538162.8301486274</v>
      </c>
      <c r="H302" s="161">
        <v>466347.65014862729</v>
      </c>
      <c r="I302" s="67">
        <v>519643.71014862729</v>
      </c>
      <c r="J302" s="67">
        <v>517462.30014862737</v>
      </c>
      <c r="K302" s="67">
        <v>525310.87014862744</v>
      </c>
      <c r="L302" s="67">
        <v>499087.04014862736</v>
      </c>
      <c r="M302" s="67">
        <v>535674.70014862739</v>
      </c>
      <c r="N302" s="52">
        <f t="shared" si="5"/>
        <v>6082051.4217835274</v>
      </c>
    </row>
    <row r="303" spans="1:15" ht="12.75" x14ac:dyDescent="0.2">
      <c r="A303" s="53"/>
      <c r="B303" s="91"/>
      <c r="D303" s="45"/>
      <c r="E303" s="45"/>
      <c r="F303" s="107"/>
      <c r="G303" s="112"/>
      <c r="I303" s="132"/>
      <c r="J303" s="136"/>
      <c r="K303" s="146"/>
      <c r="N303" s="45"/>
    </row>
    <row r="304" spans="1:15" x14ac:dyDescent="0.2">
      <c r="D304" s="45"/>
      <c r="E304" s="45"/>
      <c r="F304" s="45"/>
      <c r="N304" s="45"/>
    </row>
    <row r="305" spans="4:15" x14ac:dyDescent="0.2">
      <c r="D305" s="45"/>
      <c r="E305" s="45"/>
      <c r="F305" s="45"/>
      <c r="J305" s="45"/>
      <c r="N305" s="52"/>
      <c r="O305" s="45"/>
    </row>
    <row r="306" spans="4:15" x14ac:dyDescent="0.2">
      <c r="N306" s="45"/>
    </row>
    <row r="307" spans="4:15" ht="12.75" thickBot="1" x14ac:dyDescent="0.25">
      <c r="N307" s="45"/>
    </row>
    <row r="308" spans="4:15" ht="12.75" thickBot="1" x14ac:dyDescent="0.25">
      <c r="N308" s="166">
        <f>SUM(N5:N306)/2</f>
        <v>2129801692.3200002</v>
      </c>
    </row>
    <row r="309" spans="4:15" x14ac:dyDescent="0.2">
      <c r="N309" s="45"/>
    </row>
    <row r="310" spans="4:15" x14ac:dyDescent="0.2">
      <c r="N310" s="45"/>
    </row>
    <row r="311" spans="4:15" x14ac:dyDescent="0.2">
      <c r="N311" s="45"/>
    </row>
    <row r="312" spans="4:15" x14ac:dyDescent="0.2">
      <c r="N312" s="45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1"/>
  <sheetViews>
    <sheetView zoomScaleNormal="100" workbookViewId="0">
      <selection activeCell="P6" sqref="P6"/>
    </sheetView>
  </sheetViews>
  <sheetFormatPr defaultRowHeight="12.75" x14ac:dyDescent="0.2"/>
  <cols>
    <col min="1" max="1" width="39.140625" style="14" customWidth="1"/>
    <col min="2" max="13" width="14" style="14" bestFit="1" customWidth="1"/>
    <col min="14" max="14" width="15" style="14" bestFit="1" customWidth="1"/>
    <col min="15" max="256" width="9.140625" style="14"/>
    <col min="257" max="257" width="39.140625" style="14" customWidth="1"/>
    <col min="258" max="269" width="14" style="14" bestFit="1" customWidth="1"/>
    <col min="270" max="270" width="15" style="14" bestFit="1" customWidth="1"/>
    <col min="271" max="512" width="9.140625" style="14"/>
    <col min="513" max="513" width="39.140625" style="14" customWidth="1"/>
    <col min="514" max="525" width="14" style="14" bestFit="1" customWidth="1"/>
    <col min="526" max="526" width="15" style="14" bestFit="1" customWidth="1"/>
    <col min="527" max="768" width="9.140625" style="14"/>
    <col min="769" max="769" width="39.140625" style="14" customWidth="1"/>
    <col min="770" max="781" width="14" style="14" bestFit="1" customWidth="1"/>
    <col min="782" max="782" width="15" style="14" bestFit="1" customWidth="1"/>
    <col min="783" max="1024" width="9.140625" style="14"/>
    <col min="1025" max="1025" width="39.140625" style="14" customWidth="1"/>
    <col min="1026" max="1037" width="14" style="14" bestFit="1" customWidth="1"/>
    <col min="1038" max="1038" width="15" style="14" bestFit="1" customWidth="1"/>
    <col min="1039" max="1280" width="9.140625" style="14"/>
    <col min="1281" max="1281" width="39.140625" style="14" customWidth="1"/>
    <col min="1282" max="1293" width="14" style="14" bestFit="1" customWidth="1"/>
    <col min="1294" max="1294" width="15" style="14" bestFit="1" customWidth="1"/>
    <col min="1295" max="1536" width="9.140625" style="14"/>
    <col min="1537" max="1537" width="39.140625" style="14" customWidth="1"/>
    <col min="1538" max="1549" width="14" style="14" bestFit="1" customWidth="1"/>
    <col min="1550" max="1550" width="15" style="14" bestFit="1" customWidth="1"/>
    <col min="1551" max="1792" width="9.140625" style="14"/>
    <col min="1793" max="1793" width="39.140625" style="14" customWidth="1"/>
    <col min="1794" max="1805" width="14" style="14" bestFit="1" customWidth="1"/>
    <col min="1806" max="1806" width="15" style="14" bestFit="1" customWidth="1"/>
    <col min="1807" max="2048" width="9.140625" style="14"/>
    <col min="2049" max="2049" width="39.140625" style="14" customWidth="1"/>
    <col min="2050" max="2061" width="14" style="14" bestFit="1" customWidth="1"/>
    <col min="2062" max="2062" width="15" style="14" bestFit="1" customWidth="1"/>
    <col min="2063" max="2304" width="9.140625" style="14"/>
    <col min="2305" max="2305" width="39.140625" style="14" customWidth="1"/>
    <col min="2306" max="2317" width="14" style="14" bestFit="1" customWidth="1"/>
    <col min="2318" max="2318" width="15" style="14" bestFit="1" customWidth="1"/>
    <col min="2319" max="2560" width="9.140625" style="14"/>
    <col min="2561" max="2561" width="39.140625" style="14" customWidth="1"/>
    <col min="2562" max="2573" width="14" style="14" bestFit="1" customWidth="1"/>
    <col min="2574" max="2574" width="15" style="14" bestFit="1" customWidth="1"/>
    <col min="2575" max="2816" width="9.140625" style="14"/>
    <col min="2817" max="2817" width="39.140625" style="14" customWidth="1"/>
    <col min="2818" max="2829" width="14" style="14" bestFit="1" customWidth="1"/>
    <col min="2830" max="2830" width="15" style="14" bestFit="1" customWidth="1"/>
    <col min="2831" max="3072" width="9.140625" style="14"/>
    <col min="3073" max="3073" width="39.140625" style="14" customWidth="1"/>
    <col min="3074" max="3085" width="14" style="14" bestFit="1" customWidth="1"/>
    <col min="3086" max="3086" width="15" style="14" bestFit="1" customWidth="1"/>
    <col min="3087" max="3328" width="9.140625" style="14"/>
    <col min="3329" max="3329" width="39.140625" style="14" customWidth="1"/>
    <col min="3330" max="3341" width="14" style="14" bestFit="1" customWidth="1"/>
    <col min="3342" max="3342" width="15" style="14" bestFit="1" customWidth="1"/>
    <col min="3343" max="3584" width="9.140625" style="14"/>
    <col min="3585" max="3585" width="39.140625" style="14" customWidth="1"/>
    <col min="3586" max="3597" width="14" style="14" bestFit="1" customWidth="1"/>
    <col min="3598" max="3598" width="15" style="14" bestFit="1" customWidth="1"/>
    <col min="3599" max="3840" width="9.140625" style="14"/>
    <col min="3841" max="3841" width="39.140625" style="14" customWidth="1"/>
    <col min="3842" max="3853" width="14" style="14" bestFit="1" customWidth="1"/>
    <col min="3854" max="3854" width="15" style="14" bestFit="1" customWidth="1"/>
    <col min="3855" max="4096" width="9.140625" style="14"/>
    <col min="4097" max="4097" width="39.140625" style="14" customWidth="1"/>
    <col min="4098" max="4109" width="14" style="14" bestFit="1" customWidth="1"/>
    <col min="4110" max="4110" width="15" style="14" bestFit="1" customWidth="1"/>
    <col min="4111" max="4352" width="9.140625" style="14"/>
    <col min="4353" max="4353" width="39.140625" style="14" customWidth="1"/>
    <col min="4354" max="4365" width="14" style="14" bestFit="1" customWidth="1"/>
    <col min="4366" max="4366" width="15" style="14" bestFit="1" customWidth="1"/>
    <col min="4367" max="4608" width="9.140625" style="14"/>
    <col min="4609" max="4609" width="39.140625" style="14" customWidth="1"/>
    <col min="4610" max="4621" width="14" style="14" bestFit="1" customWidth="1"/>
    <col min="4622" max="4622" width="15" style="14" bestFit="1" customWidth="1"/>
    <col min="4623" max="4864" width="9.140625" style="14"/>
    <col min="4865" max="4865" width="39.140625" style="14" customWidth="1"/>
    <col min="4866" max="4877" width="14" style="14" bestFit="1" customWidth="1"/>
    <col min="4878" max="4878" width="15" style="14" bestFit="1" customWidth="1"/>
    <col min="4879" max="5120" width="9.140625" style="14"/>
    <col min="5121" max="5121" width="39.140625" style="14" customWidth="1"/>
    <col min="5122" max="5133" width="14" style="14" bestFit="1" customWidth="1"/>
    <col min="5134" max="5134" width="15" style="14" bestFit="1" customWidth="1"/>
    <col min="5135" max="5376" width="9.140625" style="14"/>
    <col min="5377" max="5377" width="39.140625" style="14" customWidth="1"/>
    <col min="5378" max="5389" width="14" style="14" bestFit="1" customWidth="1"/>
    <col min="5390" max="5390" width="15" style="14" bestFit="1" customWidth="1"/>
    <col min="5391" max="5632" width="9.140625" style="14"/>
    <col min="5633" max="5633" width="39.140625" style="14" customWidth="1"/>
    <col min="5634" max="5645" width="14" style="14" bestFit="1" customWidth="1"/>
    <col min="5646" max="5646" width="15" style="14" bestFit="1" customWidth="1"/>
    <col min="5647" max="5888" width="9.140625" style="14"/>
    <col min="5889" max="5889" width="39.140625" style="14" customWidth="1"/>
    <col min="5890" max="5901" width="14" style="14" bestFit="1" customWidth="1"/>
    <col min="5902" max="5902" width="15" style="14" bestFit="1" customWidth="1"/>
    <col min="5903" max="6144" width="9.140625" style="14"/>
    <col min="6145" max="6145" width="39.140625" style="14" customWidth="1"/>
    <col min="6146" max="6157" width="14" style="14" bestFit="1" customWidth="1"/>
    <col min="6158" max="6158" width="15" style="14" bestFit="1" customWidth="1"/>
    <col min="6159" max="6400" width="9.140625" style="14"/>
    <col min="6401" max="6401" width="39.140625" style="14" customWidth="1"/>
    <col min="6402" max="6413" width="14" style="14" bestFit="1" customWidth="1"/>
    <col min="6414" max="6414" width="15" style="14" bestFit="1" customWidth="1"/>
    <col min="6415" max="6656" width="9.140625" style="14"/>
    <col min="6657" max="6657" width="39.140625" style="14" customWidth="1"/>
    <col min="6658" max="6669" width="14" style="14" bestFit="1" customWidth="1"/>
    <col min="6670" max="6670" width="15" style="14" bestFit="1" customWidth="1"/>
    <col min="6671" max="6912" width="9.140625" style="14"/>
    <col min="6913" max="6913" width="39.140625" style="14" customWidth="1"/>
    <col min="6914" max="6925" width="14" style="14" bestFit="1" customWidth="1"/>
    <col min="6926" max="6926" width="15" style="14" bestFit="1" customWidth="1"/>
    <col min="6927" max="7168" width="9.140625" style="14"/>
    <col min="7169" max="7169" width="39.140625" style="14" customWidth="1"/>
    <col min="7170" max="7181" width="14" style="14" bestFit="1" customWidth="1"/>
    <col min="7182" max="7182" width="15" style="14" bestFit="1" customWidth="1"/>
    <col min="7183" max="7424" width="9.140625" style="14"/>
    <col min="7425" max="7425" width="39.140625" style="14" customWidth="1"/>
    <col min="7426" max="7437" width="14" style="14" bestFit="1" customWidth="1"/>
    <col min="7438" max="7438" width="15" style="14" bestFit="1" customWidth="1"/>
    <col min="7439" max="7680" width="9.140625" style="14"/>
    <col min="7681" max="7681" width="39.140625" style="14" customWidth="1"/>
    <col min="7682" max="7693" width="14" style="14" bestFit="1" customWidth="1"/>
    <col min="7694" max="7694" width="15" style="14" bestFit="1" customWidth="1"/>
    <col min="7695" max="7936" width="9.140625" style="14"/>
    <col min="7937" max="7937" width="39.140625" style="14" customWidth="1"/>
    <col min="7938" max="7949" width="14" style="14" bestFit="1" customWidth="1"/>
    <col min="7950" max="7950" width="15" style="14" bestFit="1" customWidth="1"/>
    <col min="7951" max="8192" width="9.140625" style="14"/>
    <col min="8193" max="8193" width="39.140625" style="14" customWidth="1"/>
    <col min="8194" max="8205" width="14" style="14" bestFit="1" customWidth="1"/>
    <col min="8206" max="8206" width="15" style="14" bestFit="1" customWidth="1"/>
    <col min="8207" max="8448" width="9.140625" style="14"/>
    <col min="8449" max="8449" width="39.140625" style="14" customWidth="1"/>
    <col min="8450" max="8461" width="14" style="14" bestFit="1" customWidth="1"/>
    <col min="8462" max="8462" width="15" style="14" bestFit="1" customWidth="1"/>
    <col min="8463" max="8704" width="9.140625" style="14"/>
    <col min="8705" max="8705" width="39.140625" style="14" customWidth="1"/>
    <col min="8706" max="8717" width="14" style="14" bestFit="1" customWidth="1"/>
    <col min="8718" max="8718" width="15" style="14" bestFit="1" customWidth="1"/>
    <col min="8719" max="8960" width="9.140625" style="14"/>
    <col min="8961" max="8961" width="39.140625" style="14" customWidth="1"/>
    <col min="8962" max="8973" width="14" style="14" bestFit="1" customWidth="1"/>
    <col min="8974" max="8974" width="15" style="14" bestFit="1" customWidth="1"/>
    <col min="8975" max="9216" width="9.140625" style="14"/>
    <col min="9217" max="9217" width="39.140625" style="14" customWidth="1"/>
    <col min="9218" max="9229" width="14" style="14" bestFit="1" customWidth="1"/>
    <col min="9230" max="9230" width="15" style="14" bestFit="1" customWidth="1"/>
    <col min="9231" max="9472" width="9.140625" style="14"/>
    <col min="9473" max="9473" width="39.140625" style="14" customWidth="1"/>
    <col min="9474" max="9485" width="14" style="14" bestFit="1" customWidth="1"/>
    <col min="9486" max="9486" width="15" style="14" bestFit="1" customWidth="1"/>
    <col min="9487" max="9728" width="9.140625" style="14"/>
    <col min="9729" max="9729" width="39.140625" style="14" customWidth="1"/>
    <col min="9730" max="9741" width="14" style="14" bestFit="1" customWidth="1"/>
    <col min="9742" max="9742" width="15" style="14" bestFit="1" customWidth="1"/>
    <col min="9743" max="9984" width="9.140625" style="14"/>
    <col min="9985" max="9985" width="39.140625" style="14" customWidth="1"/>
    <col min="9986" max="9997" width="14" style="14" bestFit="1" customWidth="1"/>
    <col min="9998" max="9998" width="15" style="14" bestFit="1" customWidth="1"/>
    <col min="9999" max="10240" width="9.140625" style="14"/>
    <col min="10241" max="10241" width="39.140625" style="14" customWidth="1"/>
    <col min="10242" max="10253" width="14" style="14" bestFit="1" customWidth="1"/>
    <col min="10254" max="10254" width="15" style="14" bestFit="1" customWidth="1"/>
    <col min="10255" max="10496" width="9.140625" style="14"/>
    <col min="10497" max="10497" width="39.140625" style="14" customWidth="1"/>
    <col min="10498" max="10509" width="14" style="14" bestFit="1" customWidth="1"/>
    <col min="10510" max="10510" width="15" style="14" bestFit="1" customWidth="1"/>
    <col min="10511" max="10752" width="9.140625" style="14"/>
    <col min="10753" max="10753" width="39.140625" style="14" customWidth="1"/>
    <col min="10754" max="10765" width="14" style="14" bestFit="1" customWidth="1"/>
    <col min="10766" max="10766" width="15" style="14" bestFit="1" customWidth="1"/>
    <col min="10767" max="11008" width="9.140625" style="14"/>
    <col min="11009" max="11009" width="39.140625" style="14" customWidth="1"/>
    <col min="11010" max="11021" width="14" style="14" bestFit="1" customWidth="1"/>
    <col min="11022" max="11022" width="15" style="14" bestFit="1" customWidth="1"/>
    <col min="11023" max="11264" width="9.140625" style="14"/>
    <col min="11265" max="11265" width="39.140625" style="14" customWidth="1"/>
    <col min="11266" max="11277" width="14" style="14" bestFit="1" customWidth="1"/>
    <col min="11278" max="11278" width="15" style="14" bestFit="1" customWidth="1"/>
    <col min="11279" max="11520" width="9.140625" style="14"/>
    <col min="11521" max="11521" width="39.140625" style="14" customWidth="1"/>
    <col min="11522" max="11533" width="14" style="14" bestFit="1" customWidth="1"/>
    <col min="11534" max="11534" width="15" style="14" bestFit="1" customWidth="1"/>
    <col min="11535" max="11776" width="9.140625" style="14"/>
    <col min="11777" max="11777" width="39.140625" style="14" customWidth="1"/>
    <col min="11778" max="11789" width="14" style="14" bestFit="1" customWidth="1"/>
    <col min="11790" max="11790" width="15" style="14" bestFit="1" customWidth="1"/>
    <col min="11791" max="12032" width="9.140625" style="14"/>
    <col min="12033" max="12033" width="39.140625" style="14" customWidth="1"/>
    <col min="12034" max="12045" width="14" style="14" bestFit="1" customWidth="1"/>
    <col min="12046" max="12046" width="15" style="14" bestFit="1" customWidth="1"/>
    <col min="12047" max="12288" width="9.140625" style="14"/>
    <col min="12289" max="12289" width="39.140625" style="14" customWidth="1"/>
    <col min="12290" max="12301" width="14" style="14" bestFit="1" customWidth="1"/>
    <col min="12302" max="12302" width="15" style="14" bestFit="1" customWidth="1"/>
    <col min="12303" max="12544" width="9.140625" style="14"/>
    <col min="12545" max="12545" width="39.140625" style="14" customWidth="1"/>
    <col min="12546" max="12557" width="14" style="14" bestFit="1" customWidth="1"/>
    <col min="12558" max="12558" width="15" style="14" bestFit="1" customWidth="1"/>
    <col min="12559" max="12800" width="9.140625" style="14"/>
    <col min="12801" max="12801" width="39.140625" style="14" customWidth="1"/>
    <col min="12802" max="12813" width="14" style="14" bestFit="1" customWidth="1"/>
    <col min="12814" max="12814" width="15" style="14" bestFit="1" customWidth="1"/>
    <col min="12815" max="13056" width="9.140625" style="14"/>
    <col min="13057" max="13057" width="39.140625" style="14" customWidth="1"/>
    <col min="13058" max="13069" width="14" style="14" bestFit="1" customWidth="1"/>
    <col min="13070" max="13070" width="15" style="14" bestFit="1" customWidth="1"/>
    <col min="13071" max="13312" width="9.140625" style="14"/>
    <col min="13313" max="13313" width="39.140625" style="14" customWidth="1"/>
    <col min="13314" max="13325" width="14" style="14" bestFit="1" customWidth="1"/>
    <col min="13326" max="13326" width="15" style="14" bestFit="1" customWidth="1"/>
    <col min="13327" max="13568" width="9.140625" style="14"/>
    <col min="13569" max="13569" width="39.140625" style="14" customWidth="1"/>
    <col min="13570" max="13581" width="14" style="14" bestFit="1" customWidth="1"/>
    <col min="13582" max="13582" width="15" style="14" bestFit="1" customWidth="1"/>
    <col min="13583" max="13824" width="9.140625" style="14"/>
    <col min="13825" max="13825" width="39.140625" style="14" customWidth="1"/>
    <col min="13826" max="13837" width="14" style="14" bestFit="1" customWidth="1"/>
    <col min="13838" max="13838" width="15" style="14" bestFit="1" customWidth="1"/>
    <col min="13839" max="14080" width="9.140625" style="14"/>
    <col min="14081" max="14081" width="39.140625" style="14" customWidth="1"/>
    <col min="14082" max="14093" width="14" style="14" bestFit="1" customWidth="1"/>
    <col min="14094" max="14094" width="15" style="14" bestFit="1" customWidth="1"/>
    <col min="14095" max="14336" width="9.140625" style="14"/>
    <col min="14337" max="14337" width="39.140625" style="14" customWidth="1"/>
    <col min="14338" max="14349" width="14" style="14" bestFit="1" customWidth="1"/>
    <col min="14350" max="14350" width="15" style="14" bestFit="1" customWidth="1"/>
    <col min="14351" max="14592" width="9.140625" style="14"/>
    <col min="14593" max="14593" width="39.140625" style="14" customWidth="1"/>
    <col min="14594" max="14605" width="14" style="14" bestFit="1" customWidth="1"/>
    <col min="14606" max="14606" width="15" style="14" bestFit="1" customWidth="1"/>
    <col min="14607" max="14848" width="9.140625" style="14"/>
    <col min="14849" max="14849" width="39.140625" style="14" customWidth="1"/>
    <col min="14850" max="14861" width="14" style="14" bestFit="1" customWidth="1"/>
    <col min="14862" max="14862" width="15" style="14" bestFit="1" customWidth="1"/>
    <col min="14863" max="15104" width="9.140625" style="14"/>
    <col min="15105" max="15105" width="39.140625" style="14" customWidth="1"/>
    <col min="15106" max="15117" width="14" style="14" bestFit="1" customWidth="1"/>
    <col min="15118" max="15118" width="15" style="14" bestFit="1" customWidth="1"/>
    <col min="15119" max="15360" width="9.140625" style="14"/>
    <col min="15361" max="15361" width="39.140625" style="14" customWidth="1"/>
    <col min="15362" max="15373" width="14" style="14" bestFit="1" customWidth="1"/>
    <col min="15374" max="15374" width="15" style="14" bestFit="1" customWidth="1"/>
    <col min="15375" max="15616" width="9.140625" style="14"/>
    <col min="15617" max="15617" width="39.140625" style="14" customWidth="1"/>
    <col min="15618" max="15629" width="14" style="14" bestFit="1" customWidth="1"/>
    <col min="15630" max="15630" width="15" style="14" bestFit="1" customWidth="1"/>
    <col min="15631" max="15872" width="9.140625" style="14"/>
    <col min="15873" max="15873" width="39.140625" style="14" customWidth="1"/>
    <col min="15874" max="15885" width="14" style="14" bestFit="1" customWidth="1"/>
    <col min="15886" max="15886" width="15" style="14" bestFit="1" customWidth="1"/>
    <col min="15887" max="16128" width="9.140625" style="14"/>
    <col min="16129" max="16129" width="39.140625" style="14" customWidth="1"/>
    <col min="16130" max="16141" width="14" style="14" bestFit="1" customWidth="1"/>
    <col min="16142" max="16142" width="15" style="14" bestFit="1" customWidth="1"/>
    <col min="16143" max="16384" width="9.140625" style="14"/>
  </cols>
  <sheetData>
    <row r="1" spans="1:14" s="32" customFormat="1" x14ac:dyDescent="0.2"/>
    <row r="2" spans="1:14" s="32" customFormat="1" x14ac:dyDescent="0.2"/>
    <row r="3" spans="1:14" s="32" customFormat="1" ht="18" x14ac:dyDescent="0.25">
      <c r="A3" s="56" t="s">
        <v>271</v>
      </c>
    </row>
    <row r="4" spans="1:14" s="32" customFormat="1" x14ac:dyDescent="0.2"/>
    <row r="5" spans="1:14" s="32" customFormat="1" x14ac:dyDescent="0.2"/>
    <row r="6" spans="1:14" s="58" customFormat="1" ht="12" x14ac:dyDescent="0.2">
      <c r="A6" s="57" t="s">
        <v>61</v>
      </c>
      <c r="B6" s="81" t="s">
        <v>27</v>
      </c>
      <c r="C6" s="81" t="s">
        <v>28</v>
      </c>
      <c r="D6" s="81" t="s">
        <v>29</v>
      </c>
      <c r="E6" s="81" t="s">
        <v>30</v>
      </c>
      <c r="F6" s="81" t="s">
        <v>31</v>
      </c>
      <c r="G6" s="81" t="s">
        <v>32</v>
      </c>
      <c r="H6" s="81" t="s">
        <v>33</v>
      </c>
      <c r="I6" s="81" t="s">
        <v>34</v>
      </c>
      <c r="J6" s="81" t="s">
        <v>35</v>
      </c>
      <c r="K6" s="81" t="s">
        <v>36</v>
      </c>
      <c r="L6" s="81" t="s">
        <v>37</v>
      </c>
      <c r="M6" s="81" t="s">
        <v>38</v>
      </c>
      <c r="N6" s="57" t="s">
        <v>9</v>
      </c>
    </row>
    <row r="7" spans="1:14" s="32" customFormat="1" x14ac:dyDescent="0.2">
      <c r="A7" s="59" t="s">
        <v>227</v>
      </c>
    </row>
    <row r="8" spans="1:14" s="32" customFormat="1" x14ac:dyDescent="0.2">
      <c r="A8" s="60" t="s">
        <v>247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32" customFormat="1" x14ac:dyDescent="0.2">
      <c r="A9" s="6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59" t="s">
        <v>102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60" t="s">
        <v>228</v>
      </c>
      <c r="B11" s="172">
        <v>10995.33</v>
      </c>
      <c r="C11" s="172">
        <v>10995.33</v>
      </c>
      <c r="D11" s="172">
        <v>10995.33</v>
      </c>
      <c r="E11" s="172">
        <v>10995.33</v>
      </c>
      <c r="F11" s="172">
        <v>10995.33</v>
      </c>
      <c r="G11" s="172">
        <v>10995.33</v>
      </c>
      <c r="H11" s="172">
        <v>10995.33</v>
      </c>
      <c r="I11" s="172">
        <v>10995.33</v>
      </c>
      <c r="J11" s="172">
        <v>10995.33</v>
      </c>
      <c r="K11" s="172">
        <v>10995.33</v>
      </c>
      <c r="L11" s="172">
        <v>10995.33</v>
      </c>
      <c r="M11" s="172">
        <v>10995.33</v>
      </c>
      <c r="N11" s="1">
        <f>SUM(B11:M11)</f>
        <v>131943.96</v>
      </c>
    </row>
    <row r="12" spans="1:14" x14ac:dyDescent="0.2">
      <c r="A12" s="60" t="s">
        <v>229</v>
      </c>
      <c r="B12" s="172">
        <v>5324.45</v>
      </c>
      <c r="C12" s="172">
        <v>5324.45</v>
      </c>
      <c r="D12" s="172">
        <v>5324.45</v>
      </c>
      <c r="E12" s="172">
        <v>5324.45</v>
      </c>
      <c r="F12" s="172">
        <v>5324.45</v>
      </c>
      <c r="G12" s="172">
        <v>5324.45</v>
      </c>
      <c r="H12" s="172">
        <v>5324.45</v>
      </c>
      <c r="I12" s="172">
        <v>5324.45</v>
      </c>
      <c r="J12" s="172">
        <v>5324.45</v>
      </c>
      <c r="K12" s="172">
        <v>5324.45</v>
      </c>
      <c r="L12" s="172">
        <v>5324.45</v>
      </c>
      <c r="M12" s="172">
        <v>5324.45</v>
      </c>
      <c r="N12" s="1">
        <f>SUM(B12:M12)</f>
        <v>63893.399999999987</v>
      </c>
    </row>
    <row r="13" spans="1:14" x14ac:dyDescent="0.2">
      <c r="A13" s="60" t="s">
        <v>230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">
        <f>SUM(B13:M13)</f>
        <v>0</v>
      </c>
    </row>
    <row r="14" spans="1:14" ht="15" x14ac:dyDescent="0.25">
      <c r="A14" s="6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"/>
    </row>
    <row r="15" spans="1:14" ht="15" x14ac:dyDescent="0.25">
      <c r="A15" s="59" t="s">
        <v>68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"/>
    </row>
    <row r="16" spans="1:14" x14ac:dyDescent="0.2">
      <c r="A16" s="60" t="s">
        <v>231</v>
      </c>
      <c r="B16" s="172">
        <v>13291511.4</v>
      </c>
      <c r="C16" s="172">
        <v>13769782.210000001</v>
      </c>
      <c r="D16" s="172">
        <v>13527845.829999998</v>
      </c>
      <c r="E16" s="172">
        <v>13384288.1</v>
      </c>
      <c r="F16" s="172">
        <v>12560163.890000006</v>
      </c>
      <c r="G16" s="172">
        <v>14298847.299999993</v>
      </c>
      <c r="H16" s="172">
        <v>11413692.719999999</v>
      </c>
      <c r="I16" s="172">
        <v>10807556.51</v>
      </c>
      <c r="J16" s="172">
        <v>11847190.789999999</v>
      </c>
      <c r="K16" s="172">
        <v>12420806.02</v>
      </c>
      <c r="L16" s="172">
        <v>12813406.630000005</v>
      </c>
      <c r="M16" s="172">
        <v>14151458.41</v>
      </c>
      <c r="N16" s="1">
        <f>SUM(B16:M16)</f>
        <v>154286549.81</v>
      </c>
    </row>
    <row r="17" spans="1:14" ht="15" x14ac:dyDescent="0.25">
      <c r="A17" s="6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"/>
    </row>
    <row r="18" spans="1:14" x14ac:dyDescent="0.2">
      <c r="A18" s="60" t="s">
        <v>232</v>
      </c>
      <c r="B18" s="172">
        <v>8047287.1900000004</v>
      </c>
      <c r="C18" s="172">
        <v>8354167.0599999996</v>
      </c>
      <c r="D18" s="172">
        <v>8198916.5199999996</v>
      </c>
      <c r="E18" s="172">
        <v>8106117.5899999999</v>
      </c>
      <c r="F18" s="172">
        <v>7604496.04</v>
      </c>
      <c r="G18" s="172">
        <v>8666198.3200000003</v>
      </c>
      <c r="H18" s="172">
        <v>6910370.1200000001</v>
      </c>
      <c r="I18" s="172">
        <v>6543387.6200000001</v>
      </c>
      <c r="J18" s="172">
        <v>7172829.6200000001</v>
      </c>
      <c r="K18" s="172">
        <v>7520122.4400000004</v>
      </c>
      <c r="L18" s="172">
        <v>7757820.75</v>
      </c>
      <c r="M18" s="172">
        <v>8567938.3300000001</v>
      </c>
      <c r="N18" s="1">
        <f>SUM(B18:M18)</f>
        <v>93449651.599999994</v>
      </c>
    </row>
    <row r="19" spans="1:14" x14ac:dyDescent="0.2">
      <c r="A19" s="60" t="s">
        <v>233</v>
      </c>
      <c r="B19" s="172">
        <v>3238111.77</v>
      </c>
      <c r="C19" s="172">
        <v>3358166.65</v>
      </c>
      <c r="D19" s="172">
        <v>3297433.38</v>
      </c>
      <c r="E19" s="172">
        <v>3261257.58</v>
      </c>
      <c r="F19" s="172">
        <v>3059939.03</v>
      </c>
      <c r="G19" s="172">
        <v>3485365.27</v>
      </c>
      <c r="H19" s="172">
        <v>2780632.82</v>
      </c>
      <c r="I19" s="172">
        <v>2632964.38</v>
      </c>
      <c r="J19" s="172">
        <v>2886242.72</v>
      </c>
      <c r="K19" s="172">
        <v>3025988.32</v>
      </c>
      <c r="L19" s="172">
        <v>3121634.67</v>
      </c>
      <c r="M19" s="172">
        <v>3447614.25</v>
      </c>
      <c r="N19" s="1">
        <f>SUM(B19:M19)</f>
        <v>37595350.839999996</v>
      </c>
    </row>
    <row r="20" spans="1:14" ht="15" x14ac:dyDescent="0.25">
      <c r="A20" s="60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"/>
    </row>
    <row r="21" spans="1:14" ht="15" x14ac:dyDescent="0.25">
      <c r="A21" s="59" t="s">
        <v>63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"/>
    </row>
    <row r="22" spans="1:14" x14ac:dyDescent="0.2">
      <c r="A22" s="60" t="s">
        <v>64</v>
      </c>
      <c r="B22" s="172">
        <v>24086.55</v>
      </c>
      <c r="C22" s="172">
        <v>24819.3</v>
      </c>
      <c r="D22" s="172">
        <v>24448.74</v>
      </c>
      <c r="E22" s="172">
        <v>24234.1</v>
      </c>
      <c r="F22" s="172">
        <v>22761.22</v>
      </c>
      <c r="G22" s="172">
        <v>25842.19</v>
      </c>
      <c r="H22" s="172">
        <v>20683.62</v>
      </c>
      <c r="I22" s="172">
        <v>19585.189999999999</v>
      </c>
      <c r="J22" s="172">
        <v>21469.19</v>
      </c>
      <c r="K22" s="172">
        <v>22508.68</v>
      </c>
      <c r="L22" s="172">
        <v>23220.14</v>
      </c>
      <c r="M22" s="172">
        <v>25644.93</v>
      </c>
      <c r="N22" s="1">
        <f t="shared" ref="N22:N27" si="0">SUM(B22:M22)</f>
        <v>279303.84999999998</v>
      </c>
    </row>
    <row r="23" spans="1:14" x14ac:dyDescent="0.2">
      <c r="A23" s="60" t="s">
        <v>234</v>
      </c>
      <c r="B23" s="172">
        <v>148442.14000000001</v>
      </c>
      <c r="C23" s="172">
        <v>151905.37</v>
      </c>
      <c r="D23" s="172">
        <v>150154.92000000001</v>
      </c>
      <c r="E23" s="172">
        <v>149189.81</v>
      </c>
      <c r="F23" s="172">
        <v>140274.31</v>
      </c>
      <c r="G23" s="172">
        <v>158713.28</v>
      </c>
      <c r="H23" s="172">
        <v>127470.3</v>
      </c>
      <c r="I23" s="172">
        <v>120700.85</v>
      </c>
      <c r="J23" s="172">
        <v>132311.69</v>
      </c>
      <c r="K23" s="172">
        <v>138717.93</v>
      </c>
      <c r="L23" s="172">
        <v>143102.57</v>
      </c>
      <c r="M23" s="172">
        <v>158046.19</v>
      </c>
      <c r="N23" s="1">
        <f t="shared" si="0"/>
        <v>1719029.36</v>
      </c>
    </row>
    <row r="24" spans="1:14" x14ac:dyDescent="0.2">
      <c r="A24" s="60" t="s">
        <v>235</v>
      </c>
      <c r="B24" s="172">
        <v>390476.96</v>
      </c>
      <c r="C24" s="172">
        <v>399531.75</v>
      </c>
      <c r="D24" s="172">
        <v>394955.19</v>
      </c>
      <c r="E24" s="172">
        <v>392435.22</v>
      </c>
      <c r="F24" s="172">
        <v>368991.49</v>
      </c>
      <c r="G24" s="172">
        <v>417466.42</v>
      </c>
      <c r="H24" s="172">
        <v>335310.56</v>
      </c>
      <c r="I24" s="172">
        <v>317503.53000000003</v>
      </c>
      <c r="J24" s="172">
        <v>348045.83</v>
      </c>
      <c r="K24" s="172">
        <v>364897.45</v>
      </c>
      <c r="L24" s="172">
        <v>376431.24</v>
      </c>
      <c r="M24" s="172">
        <v>415740.42</v>
      </c>
      <c r="N24" s="1">
        <f t="shared" si="0"/>
        <v>4521786.0600000005</v>
      </c>
    </row>
    <row r="25" spans="1:14" x14ac:dyDescent="0.2">
      <c r="A25" s="60" t="s">
        <v>236</v>
      </c>
      <c r="B25" s="172">
        <v>45936.66</v>
      </c>
      <c r="C25" s="172">
        <v>47237.89</v>
      </c>
      <c r="D25" s="172">
        <v>46585.4</v>
      </c>
      <c r="E25" s="172">
        <v>46204.99</v>
      </c>
      <c r="F25" s="172">
        <v>43409.06</v>
      </c>
      <c r="G25" s="172">
        <v>48938.57</v>
      </c>
      <c r="H25" s="172">
        <v>39446.75</v>
      </c>
      <c r="I25" s="172">
        <v>37351.89</v>
      </c>
      <c r="J25" s="172">
        <v>40944.959999999999</v>
      </c>
      <c r="K25" s="172">
        <v>42927.43</v>
      </c>
      <c r="L25" s="172">
        <v>44284.29</v>
      </c>
      <c r="M25" s="172">
        <v>48577.760000000002</v>
      </c>
      <c r="N25" s="1">
        <f t="shared" si="0"/>
        <v>531845.65</v>
      </c>
    </row>
    <row r="26" spans="1:14" x14ac:dyDescent="0.2">
      <c r="A26" s="60" t="s">
        <v>65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">
        <f t="shared" si="0"/>
        <v>0</v>
      </c>
    </row>
    <row r="27" spans="1:14" x14ac:dyDescent="0.2">
      <c r="A27" s="60" t="s">
        <v>237</v>
      </c>
      <c r="B27" s="172">
        <v>957838.49</v>
      </c>
      <c r="C27" s="172">
        <v>988028.96</v>
      </c>
      <c r="D27" s="172">
        <v>972754.75</v>
      </c>
      <c r="E27" s="172">
        <v>963865.93</v>
      </c>
      <c r="F27" s="172">
        <v>905134.71</v>
      </c>
      <c r="G27" s="172">
        <v>1028498.69</v>
      </c>
      <c r="H27" s="172">
        <v>822515.5</v>
      </c>
      <c r="I27" s="172">
        <v>778834.95</v>
      </c>
      <c r="J27" s="172">
        <v>853755.07</v>
      </c>
      <c r="K27" s="172">
        <v>895092.04</v>
      </c>
      <c r="L27" s="172">
        <v>923384.38</v>
      </c>
      <c r="M27" s="172">
        <v>1020140.6</v>
      </c>
      <c r="N27" s="18">
        <f t="shared" si="0"/>
        <v>11109844.07</v>
      </c>
    </row>
    <row r="28" spans="1:14" x14ac:dyDescent="0.2">
      <c r="A28" s="6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" x14ac:dyDescent="0.25">
      <c r="A29" s="61" t="s">
        <v>238</v>
      </c>
      <c r="B29" s="1">
        <f>SUM(B11:B27)</f>
        <v>26160010.940000001</v>
      </c>
      <c r="C29" s="163">
        <f t="shared" ref="C29:D29" si="1">SUM(C11:C27)</f>
        <v>27109958.970000003</v>
      </c>
      <c r="D29" s="163">
        <f t="shared" si="1"/>
        <v>26629414.509999994</v>
      </c>
      <c r="E29" s="1">
        <f t="shared" ref="E29:M29" si="2">SUM(E11:E28)</f>
        <v>26343913.099999994</v>
      </c>
      <c r="F29" s="1">
        <f t="shared" si="2"/>
        <v>24721489.530000001</v>
      </c>
      <c r="G29" s="1">
        <f t="shared" si="2"/>
        <v>28146189.819999997</v>
      </c>
      <c r="H29" s="1">
        <f t="shared" si="2"/>
        <v>22466442.169999998</v>
      </c>
      <c r="I29" s="1">
        <f>SUM(I11:I28)</f>
        <v>21274204.700000003</v>
      </c>
      <c r="J29" s="163">
        <f>SUM(J11:J28)</f>
        <v>23319109.649999999</v>
      </c>
      <c r="K29" s="1">
        <f>SUM(K11:K28)</f>
        <v>24447380.089999996</v>
      </c>
      <c r="L29" s="1">
        <f t="shared" si="2"/>
        <v>25219604.450000003</v>
      </c>
      <c r="M29" s="1">
        <f t="shared" si="2"/>
        <v>27851480.670000006</v>
      </c>
      <c r="N29" s="190">
        <f>SUM(N11:N28)</f>
        <v>303689198.60000002</v>
      </c>
    </row>
    <row r="30" spans="1:14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3.75" x14ac:dyDescent="0.2">
      <c r="A31" s="62" t="s">
        <v>248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WA</vt:lpstr>
      <vt:lpstr>MONTHLY WP</vt:lpstr>
      <vt:lpstr>SCCRT In State</vt:lpstr>
      <vt:lpstr>SCCRT Out of State</vt:lpstr>
      <vt:lpstr>BCCRT!Print_Area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Kevin L. Williams</cp:lastModifiedBy>
  <cp:lastPrinted>2015-03-27T16:17:29Z</cp:lastPrinted>
  <dcterms:created xsi:type="dcterms:W3CDTF">2014-09-26T18:28:29Z</dcterms:created>
  <dcterms:modified xsi:type="dcterms:W3CDTF">2023-08-28T23:13:07Z</dcterms:modified>
</cp:coreProperties>
</file>