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9495" tabRatio="725" activeTab="2"/>
  </bookViews>
  <sheets>
    <sheet name="Estate" sheetId="1" r:id="rId1"/>
    <sheet name="NEW TAXES" sheetId="2" r:id="rId2"/>
    <sheet name="Sales 2%" sheetId="3" r:id="rId3"/>
    <sheet name="LSST" sheetId="4" r:id="rId4"/>
    <sheet name="Option" sheetId="5" r:id="rId5"/>
    <sheet name="UTILITIES" sheetId="6" r:id="rId6"/>
    <sheet name="Centrally Assessed" sheetId="7" r:id="rId7"/>
    <sheet name="NPM" sheetId="8" r:id="rId8"/>
  </sheets>
  <definedNames>
    <definedName name="_xlnm.Print_Titles" localSheetId="5">'UTILITIES'!$A:$A</definedName>
  </definedNames>
  <calcPr fullCalcOnLoad="1"/>
</workbook>
</file>

<file path=xl/comments2.xml><?xml version="1.0" encoding="utf-8"?>
<comments xmlns="http://schemas.openxmlformats.org/spreadsheetml/2006/main">
  <authors>
    <author>sherh</author>
    <author>tlockett</author>
  </authors>
  <commentList>
    <comment ref="A11" authorId="0">
      <text>
        <r>
          <rPr>
            <b/>
            <sz val="8"/>
            <rFont val="Tahoma"/>
            <family val="0"/>
          </rPr>
          <t>sherh:</t>
        </r>
        <r>
          <rPr>
            <sz val="8"/>
            <rFont val="Tahoma"/>
            <family val="0"/>
          </rPr>
          <t xml:space="preserve">
QUARTERLY - Monthly Excise Tax Worksheet</t>
        </r>
      </text>
    </comment>
    <comment ref="A19" authorId="0">
      <text>
        <r>
          <rPr>
            <b/>
            <sz val="8"/>
            <rFont val="Tahoma"/>
            <family val="0"/>
          </rPr>
          <t>sherh:</t>
        </r>
        <r>
          <rPr>
            <sz val="8"/>
            <rFont val="Tahoma"/>
            <family val="0"/>
          </rPr>
          <t xml:space="preserve">
quarterly -  Marian - CTX Distribution Report</t>
        </r>
      </text>
    </comment>
    <comment ref="A17" authorId="0">
      <text>
        <r>
          <rPr>
            <b/>
            <sz val="8"/>
            <rFont val="Tahoma"/>
            <family val="0"/>
          </rPr>
          <t>sherh:</t>
        </r>
        <r>
          <rPr>
            <sz val="8"/>
            <rFont val="Tahoma"/>
            <family val="0"/>
          </rPr>
          <t xml:space="preserve">
quart- Roll</t>
        </r>
      </text>
    </comment>
    <comment ref="A13" authorId="1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Comes from Roll - Quarterly</t>
        </r>
      </text>
    </comment>
    <comment ref="A15" authorId="1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Monthly Excise Tax Worksheet</t>
        </r>
      </text>
    </comment>
    <comment ref="A1" authorId="1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Info comes from a combination of reports see comments on each category</t>
        </r>
      </text>
    </comment>
  </commentList>
</comments>
</file>

<file path=xl/comments3.xml><?xml version="1.0" encoding="utf-8"?>
<comments xmlns="http://schemas.openxmlformats.org/spreadsheetml/2006/main">
  <authors>
    <author>Valued Gateway Customer</author>
  </authors>
  <commentList>
    <comment ref="A5" authorId="0">
      <text>
        <r>
          <rPr>
            <b/>
            <sz val="8"/>
            <rFont val="Tahoma"/>
            <family val="0"/>
          </rPr>
          <t>Valued Gateway Customer: ROLL</t>
        </r>
        <r>
          <rPr>
            <sz val="8"/>
            <rFont val="Tahoma"/>
            <family val="0"/>
          </rPr>
          <t xml:space="preserve">
USE DIST. REPORT, COLUMN 1, COMBINED SALES TAX RECEIPTS</t>
        </r>
      </text>
    </comment>
  </commentList>
</comments>
</file>

<file path=xl/comments4.xml><?xml version="1.0" encoding="utf-8"?>
<comments xmlns="http://schemas.openxmlformats.org/spreadsheetml/2006/main">
  <authors>
    <author>Valued Gateway Customer</author>
  </authors>
  <commentList>
    <comment ref="A9" authorId="0">
      <text>
        <r>
          <rPr>
            <b/>
            <sz val="8"/>
            <rFont val="Tahoma"/>
            <family val="0"/>
          </rPr>
          <t>Valued Gateway Customer: ROLL</t>
        </r>
        <r>
          <rPr>
            <sz val="8"/>
            <rFont val="Tahoma"/>
            <family val="0"/>
          </rPr>
          <t xml:space="preserve">
use LSST/OPT report
</t>
        </r>
      </text>
    </comment>
  </commentList>
</comments>
</file>

<file path=xl/comments5.xml><?xml version="1.0" encoding="utf-8"?>
<comments xmlns="http://schemas.openxmlformats.org/spreadsheetml/2006/main">
  <authors>
    <author>tlockett</author>
  </authors>
  <commentList>
    <comment ref="O1" authorId="0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Roll</t>
        </r>
      </text>
    </comment>
    <comment ref="M17" authorId="0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Pg.33 -   Churchill Net Distribution - HC</t>
        </r>
      </text>
    </comment>
    <comment ref="A17" authorId="0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Pg.33 -   Churchill Net Distribution - HC</t>
        </r>
      </text>
    </comment>
  </commentList>
</comments>
</file>

<file path=xl/comments6.xml><?xml version="1.0" encoding="utf-8"?>
<comments xmlns="http://schemas.openxmlformats.org/spreadsheetml/2006/main">
  <authors>
    <author>tlockett</author>
  </authors>
  <commentList>
    <comment ref="B1" authorId="0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Information comes from DOAS</t>
        </r>
      </text>
    </comment>
  </commentList>
</comments>
</file>

<file path=xl/comments7.xml><?xml version="1.0" encoding="utf-8"?>
<comments xmlns="http://schemas.openxmlformats.org/spreadsheetml/2006/main">
  <authors>
    <author>tlockett</author>
  </authors>
  <commentList>
    <comment ref="I1" authorId="0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Information comes from DOAS</t>
        </r>
      </text>
    </comment>
  </commentList>
</comments>
</file>

<file path=xl/comments8.xml><?xml version="1.0" encoding="utf-8"?>
<comments xmlns="http://schemas.openxmlformats.org/spreadsheetml/2006/main">
  <authors>
    <author>tlockett</author>
  </authors>
  <commentList>
    <comment ref="B1" authorId="0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METW
Information comes from DOAS</t>
        </r>
      </text>
    </comment>
  </commentList>
</comments>
</file>

<file path=xl/sharedStrings.xml><?xml version="1.0" encoding="utf-8"?>
<sst xmlns="http://schemas.openxmlformats.org/spreadsheetml/2006/main" count="268" uniqueCount="112">
  <si>
    <t>NEVADA DEPARTMENT OF TAXATION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</si>
  <si>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</si>
  <si>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</si>
  <si>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</si>
  <si>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</si>
  <si>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</si>
  <si>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</si>
  <si>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</si>
  <si>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</si>
  <si>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</si>
  <si>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</si>
  <si>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</si>
  <si>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TOTAL </t>
  </si>
  <si>
    <t>CARSON CITY</t>
  </si>
  <si>
    <t>REFUNDS</t>
  </si>
  <si>
    <t>TOTAL RECEIPTS</t>
  </si>
  <si>
    <t xml:space="preserve">   ESTATE TAX DISTRIBUTION</t>
  </si>
  <si>
    <t>DISTRIBUTION</t>
  </si>
  <si>
    <t>JULY</t>
  </si>
  <si>
    <t>INTEREST</t>
  </si>
  <si>
    <t>INTEREST EARNED</t>
  </si>
  <si>
    <t>UNR ENDOWMENT FUND</t>
  </si>
  <si>
    <t>TRUST FUND FOR PUPILS</t>
  </si>
  <si>
    <t>RESERVE FUND</t>
  </si>
  <si>
    <t>RESERVE FUND BALANCE</t>
  </si>
  <si>
    <t>TOTAL</t>
  </si>
  <si>
    <t>STATE GENERAL FUND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</si>
  <si>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</si>
  <si>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</si>
  <si>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</si>
  <si>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</si>
  <si>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</si>
  <si>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</si>
  <si>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</si>
  <si>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</si>
  <si>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</si>
  <si>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</si>
  <si>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</si>
  <si>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</si>
  <si>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</si>
  <si>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</si>
  <si>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</si>
  <si>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</si>
  <si>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SALES TAX DISTRIBUTION</t>
  </si>
  <si>
    <t>2% BY COUNTY</t>
  </si>
  <si>
    <t>COUNTY</t>
  </si>
  <si>
    <t>CARSON</t>
  </si>
  <si>
    <t>OUT-OF-STATE</t>
  </si>
  <si>
    <t>GENERAL FUND</t>
  </si>
  <si>
    <t>LOCAL SCHOOL SUPPORT TAX</t>
  </si>
  <si>
    <t>DISTRIBUTIVE FUND</t>
  </si>
  <si>
    <t>OPTION TAX</t>
  </si>
  <si>
    <t>CENTRALLY ASSESSED TAX DISTRIBUTIION</t>
  </si>
  <si>
    <t>UTILITIES</t>
  </si>
  <si>
    <t>CWIP</t>
  </si>
  <si>
    <t>TOTAL TAX</t>
  </si>
  <si>
    <t>STATE DEBT SERVICE FUND</t>
  </si>
  <si>
    <t>GENERAL FUND PENALTIES/INTEREST</t>
  </si>
  <si>
    <t>GRAND TOTAL</t>
  </si>
  <si>
    <t>NET PROCEEDS OF MINERALS TAX DISTRIBUTION</t>
  </si>
  <si>
    <t>TOTAL COUNTY DISTRIBUTION</t>
  </si>
  <si>
    <t>PENALTIES &amp; INTEREST</t>
  </si>
  <si>
    <t>CHURCHILL - ROAD REPAIR</t>
  </si>
  <si>
    <t>CLARK - FLOOD</t>
  </si>
  <si>
    <t>NYE - ROAD REPAIR</t>
  </si>
  <si>
    <t>CARSON CITY - ROAD REPAIR</t>
  </si>
  <si>
    <t>STOREY - TOURISM</t>
  </si>
  <si>
    <t>WASHOE - MASS TRANSIT</t>
  </si>
  <si>
    <t>WHITE PINE - ROAD REPAIR</t>
  </si>
  <si>
    <t>CLARK - MASS TRANSIT</t>
  </si>
  <si>
    <t>CHURCHILL - LGTA</t>
  </si>
  <si>
    <t>ESMERALDA - LGTA</t>
  </si>
  <si>
    <t>MINERAL - LGTA</t>
  </si>
  <si>
    <t>NYE - LGTA</t>
  </si>
  <si>
    <t>STOREY - RAILWAY</t>
  </si>
  <si>
    <t>WASHOE - LGTA</t>
  </si>
  <si>
    <t>CARSON CITY - OPEN SPACE</t>
  </si>
  <si>
    <t>WASHOE - FLOOD/PUBLIC SAFETY</t>
  </si>
  <si>
    <t>CLARK - SO NV WATER AUTHORITY</t>
  </si>
  <si>
    <t>DOUGLAS COUNTY-TAX ORDINANCE</t>
  </si>
  <si>
    <t>WHITE PINE - SCHOOL CAP. IMP.</t>
  </si>
  <si>
    <t>STOREY - SCHOOL/PUBLIC UTILITIES</t>
  </si>
  <si>
    <t>LINCOLN  -SCHOOL/PUBLIC UTILITIES</t>
  </si>
  <si>
    <t>UNSECURED</t>
  </si>
  <si>
    <t>3330</t>
  </si>
  <si>
    <t>3064</t>
  </si>
  <si>
    <t>3241</t>
  </si>
  <si>
    <t>WHITE PINE - SWIMMING POOL</t>
  </si>
  <si>
    <t xml:space="preserve">LIVE ENTERTAINMENT </t>
  </si>
  <si>
    <t>NEW TAXES</t>
  </si>
  <si>
    <t>MODIFIED BUSINESS TAX</t>
  </si>
  <si>
    <t>BANK EXCISE TAX</t>
  </si>
  <si>
    <t>BUSINESS LICENSE FEE</t>
  </si>
  <si>
    <t>REAL PROPERTY TRANSFER TAX</t>
  </si>
  <si>
    <t>(STATE PORTION $1.30)</t>
  </si>
  <si>
    <t>LANDER COUNTY - WATER TREATMENT</t>
  </si>
  <si>
    <t>CARSON CITY - V&amp;T RAILROAD</t>
  </si>
  <si>
    <t>CLARK - UNTY POLICE</t>
  </si>
  <si>
    <t>1`</t>
  </si>
  <si>
    <t>WASHOE - RAILROAD</t>
  </si>
  <si>
    <t>WHITE PINE COUNTY TAX</t>
  </si>
  <si>
    <t>RECEIPTS</t>
  </si>
  <si>
    <t>FY CARRY FORWARD</t>
  </si>
  <si>
    <t>PRIOR FY CARRY FWD:</t>
  </si>
  <si>
    <t>TOTAL DISTRIBUTION</t>
  </si>
  <si>
    <t xml:space="preserve">       FISCAL YEAR 2008</t>
  </si>
  <si>
    <t>FISCAL YEAR 2008</t>
  </si>
  <si>
    <t xml:space="preserve">      FISCAL YEAR 2008</t>
  </si>
  <si>
    <t>WHIHTE PINE COUNTY - INFRA</t>
  </si>
  <si>
    <t>Private Carlines</t>
  </si>
  <si>
    <t>CHURCHILL - INFRASTRUCTURE</t>
  </si>
  <si>
    <t>GEN'L FUND P&amp;I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</si>
</sst>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.00"/>
    <numFmt numFmtId="168" formatCode="00000"/>
    <numFmt numFmtId="169" formatCode="#,##0.0"/>
    <numFmt numFmtId="170" formatCode="_(* #,##0.000_);_(* \(#,##0.000\);_(* &quot;-&quot;??_);_(@_)"/>
    <numFmt numFmtId="171" formatCode="_(* #,##0.0000_);_(* \(#,##0.0000\);_(* &quot;-&quot;??_);_(@_)"/>
    <numFmt numFmtId="172" formatCode="&quot;$&quot;#,##0"/>
    <numFmt numFmtId="173" formatCode="0_);\(0\)"/>
    <numFmt numFmtId="174" formatCode="mm/dd/yy"/>
    <numFmt numFmtId="175" formatCode="0.00_);\(0.00\)"/>
    <numFmt numFmtId="176" formatCode="_(* #,##0.00000_);_(* \(#,##0.00000\);_(* &quot;-&quot;??_);_(@_)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4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2">
    <xf numFmtId="43" fontId="0" fillId="0" borderId="0" xfId="0" applyAlignment="1">
      <alignment/>
    </xf>
    <xf numFmtId="43" fontId="0" fillId="0" borderId="0" xfId="0" applyFont="1" applyAlignment="1">
      <alignment/>
    </xf>
    <xf numFmtId="39" fontId="0" fillId="0" borderId="0" xfId="0" applyNumberFormat="1" applyFont="1" applyAlignment="1" applyProtection="1">
      <alignment horizontal="left"/>
      <protection/>
    </xf>
    <xf numFmtId="39" fontId="0" fillId="0" borderId="0" xfId="0" applyNumberFormat="1" applyFont="1" applyAlignment="1" applyProtection="1">
      <alignment horizontal="center"/>
      <protection/>
    </xf>
    <xf numFmtId="39" fontId="0" fillId="0" borderId="0" xfId="0" applyNumberFormat="1" applyFont="1" applyAlignment="1" applyProtection="1">
      <alignment horizontal="fill"/>
      <protection/>
    </xf>
    <xf numFmtId="7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 horizontal="right"/>
      <protection/>
    </xf>
    <xf numFmtId="7" fontId="0" fillId="0" borderId="0" xfId="0" applyNumberFormat="1" applyFont="1" applyAlignment="1" applyProtection="1">
      <alignment horizontal="fill"/>
      <protection/>
    </xf>
    <xf numFmtId="43" fontId="0" fillId="0" borderId="0" xfId="0" applyFont="1" applyAlignment="1">
      <alignment horizontal="centerContinuous"/>
    </xf>
    <xf numFmtId="39" fontId="0" fillId="0" borderId="0" xfId="0" applyNumberFormat="1" applyFont="1" applyAlignment="1" applyProtection="1">
      <alignment horizontal="centerContinuous"/>
      <protection/>
    </xf>
    <xf numFmtId="43" fontId="0" fillId="0" borderId="0" xfId="0" applyAlignment="1">
      <alignment horizontal="centerContinuous"/>
    </xf>
    <xf numFmtId="39" fontId="0" fillId="0" borderId="1" xfId="0" applyNumberFormat="1" applyFont="1" applyBorder="1" applyAlignment="1" applyProtection="1">
      <alignment horizontal="center"/>
      <protection/>
    </xf>
    <xf numFmtId="7" fontId="0" fillId="0" borderId="2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 horizontal="left"/>
      <protection/>
    </xf>
    <xf numFmtId="43" fontId="1" fillId="0" borderId="0" xfId="0" applyFont="1" applyBorder="1" applyAlignment="1">
      <alignment/>
    </xf>
    <xf numFmtId="39" fontId="4" fillId="0" borderId="0" xfId="0" applyNumberFormat="1" applyFont="1" applyBorder="1" applyAlignment="1" applyProtection="1">
      <alignment horizontal="center"/>
      <protection/>
    </xf>
    <xf numFmtId="43" fontId="0" fillId="0" borderId="0" xfId="0" applyFont="1" applyAlignment="1">
      <alignment horizontal="center"/>
    </xf>
    <xf numFmtId="39" fontId="4" fillId="0" borderId="0" xfId="0" applyNumberFormat="1" applyFont="1" applyAlignment="1" applyProtection="1">
      <alignment horizontal="center"/>
      <protection/>
    </xf>
    <xf numFmtId="43" fontId="0" fillId="0" borderId="0" xfId="15" applyFont="1" applyAlignment="1">
      <alignment/>
    </xf>
    <xf numFmtId="43" fontId="0" fillId="0" borderId="0" xfId="15" applyFont="1" applyAlignment="1" applyProtection="1">
      <alignment horizontal="fill"/>
      <protection/>
    </xf>
    <xf numFmtId="167" fontId="0" fillId="0" borderId="0" xfId="0" applyNumberFormat="1" applyFont="1" applyAlignment="1" applyProtection="1">
      <alignment/>
      <protection/>
    </xf>
    <xf numFmtId="7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39" fontId="0" fillId="0" borderId="0" xfId="0" applyNumberFormat="1" applyFont="1" applyAlignment="1" applyProtection="1" quotePrefix="1">
      <alignment horizontal="left"/>
      <protection/>
    </xf>
    <xf numFmtId="43" fontId="1" fillId="0" borderId="0" xfId="0" applyFont="1" applyAlignment="1">
      <alignment/>
    </xf>
    <xf numFmtId="43" fontId="5" fillId="0" borderId="0" xfId="0" applyFont="1" applyAlignment="1">
      <alignment horizontal="centerContinuous"/>
    </xf>
    <xf numFmtId="43" fontId="0" fillId="0" borderId="3" xfId="0" applyBorder="1" applyAlignment="1">
      <alignment/>
    </xf>
    <xf numFmtId="43" fontId="1" fillId="0" borderId="4" xfId="0" applyFont="1" applyBorder="1" applyAlignment="1">
      <alignment horizontal="center"/>
    </xf>
    <xf numFmtId="43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74" fontId="0" fillId="0" borderId="5" xfId="0" applyNumberFormat="1" applyBorder="1" applyAlignment="1">
      <alignment horizontal="center"/>
    </xf>
    <xf numFmtId="39" fontId="0" fillId="0" borderId="0" xfId="0" applyNumberFormat="1" applyFont="1" applyAlignment="1">
      <alignment horizontal="right"/>
    </xf>
    <xf numFmtId="7" fontId="0" fillId="0" borderId="2" xfId="0" applyNumberFormat="1" applyFont="1" applyBorder="1" applyAlignment="1" applyProtection="1">
      <alignment horizontal="right"/>
      <protection/>
    </xf>
    <xf numFmtId="39" fontId="0" fillId="0" borderId="0" xfId="0" applyNumberFormat="1" applyAlignment="1">
      <alignment/>
    </xf>
    <xf numFmtId="43" fontId="1" fillId="0" borderId="3" xfId="0" applyFont="1" applyBorder="1" applyAlignment="1" quotePrefix="1">
      <alignment horizontal="left"/>
    </xf>
    <xf numFmtId="43" fontId="1" fillId="0" borderId="6" xfId="0" applyFont="1" applyBorder="1" applyAlignment="1">
      <alignment/>
    </xf>
    <xf numFmtId="43" fontId="8" fillId="0" borderId="0" xfId="0" applyFont="1" applyAlignment="1">
      <alignment horizontal="center"/>
    </xf>
    <xf numFmtId="43" fontId="0" fillId="0" borderId="0" xfId="15" applyAlignment="1">
      <alignment/>
    </xf>
    <xf numFmtId="43" fontId="0" fillId="0" borderId="3" xfId="15" applyBorder="1" applyAlignment="1">
      <alignment/>
    </xf>
    <xf numFmtId="44" fontId="0" fillId="0" borderId="0" xfId="17" applyAlignment="1">
      <alignment/>
    </xf>
    <xf numFmtId="164" fontId="0" fillId="0" borderId="0" xfId="15" applyNumberFormat="1" applyAlignment="1">
      <alignment/>
    </xf>
    <xf numFmtId="44" fontId="0" fillId="0" borderId="0" xfId="17" applyFont="1" applyAlignment="1" applyProtection="1">
      <alignment/>
      <protection/>
    </xf>
    <xf numFmtId="44" fontId="0" fillId="0" borderId="0" xfId="17" applyFont="1" applyAlignment="1" applyProtection="1">
      <alignment horizontal="right"/>
      <protection/>
    </xf>
    <xf numFmtId="44" fontId="0" fillId="0" borderId="2" xfId="17" applyFont="1" applyBorder="1" applyAlignment="1" applyProtection="1">
      <alignment/>
      <protection/>
    </xf>
    <xf numFmtId="44" fontId="0" fillId="0" borderId="2" xfId="17" applyFont="1" applyBorder="1" applyAlignment="1" applyProtection="1">
      <alignment horizontal="right"/>
      <protection/>
    </xf>
    <xf numFmtId="44" fontId="0" fillId="0" borderId="2" xfId="17" applyBorder="1" applyAlignment="1">
      <alignment/>
    </xf>
    <xf numFmtId="43" fontId="0" fillId="0" borderId="1" xfId="15" applyBorder="1" applyAlignment="1">
      <alignment horizontal="center"/>
    </xf>
    <xf numFmtId="44" fontId="0" fillId="0" borderId="0" xfId="17" applyBorder="1" applyAlignment="1">
      <alignment/>
    </xf>
    <xf numFmtId="39" fontId="0" fillId="0" borderId="0" xfId="0" applyNumberFormat="1" applyFont="1" applyBorder="1" applyAlignment="1" applyProtection="1">
      <alignment horizontal="left"/>
      <protection/>
    </xf>
    <xf numFmtId="43" fontId="0" fillId="0" borderId="0" xfId="15" applyBorder="1" applyAlignment="1">
      <alignment/>
    </xf>
    <xf numFmtId="43" fontId="1" fillId="0" borderId="7" xfId="0" applyFont="1" applyBorder="1" applyAlignment="1">
      <alignment horizontal="center"/>
    </xf>
    <xf numFmtId="43" fontId="0" fillId="0" borderId="6" xfId="0" applyBorder="1" applyAlignment="1">
      <alignment/>
    </xf>
    <xf numFmtId="43" fontId="0" fillId="0" borderId="0" xfId="0" applyAlignment="1" quotePrefix="1">
      <alignment/>
    </xf>
    <xf numFmtId="43" fontId="1" fillId="0" borderId="8" xfId="0" applyFont="1" applyBorder="1" applyAlignment="1">
      <alignment horizontal="center"/>
    </xf>
    <xf numFmtId="44" fontId="0" fillId="0" borderId="0" xfId="17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Border="1" applyAlignment="1">
      <alignment/>
    </xf>
    <xf numFmtId="43" fontId="0" fillId="0" borderId="0" xfId="0" applyFont="1" applyBorder="1" applyAlignment="1">
      <alignment/>
    </xf>
    <xf numFmtId="43" fontId="0" fillId="0" borderId="3" xfId="0" applyFont="1" applyBorder="1" applyAlignment="1">
      <alignment/>
    </xf>
    <xf numFmtId="167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5" xfId="0" applyNumberFormat="1" applyBorder="1" applyAlignment="1">
      <alignment horizontal="center"/>
    </xf>
    <xf numFmtId="43" fontId="0" fillId="0" borderId="0" xfId="15" applyNumberFormat="1" applyAlignment="1">
      <alignment/>
    </xf>
    <xf numFmtId="43" fontId="0" fillId="0" borderId="6" xfId="15" applyNumberFormat="1" applyBorder="1" applyAlignment="1">
      <alignment/>
    </xf>
    <xf numFmtId="14" fontId="1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43" fontId="0" fillId="0" borderId="0" xfId="0" applyNumberFormat="1" applyFont="1" applyBorder="1" applyAlignment="1" applyProtection="1">
      <alignment horizontal="center"/>
      <protection/>
    </xf>
    <xf numFmtId="43" fontId="0" fillId="0" borderId="0" xfId="0" applyNumberFormat="1" applyFont="1" applyAlignment="1">
      <alignment horizontal="right"/>
    </xf>
    <xf numFmtId="43" fontId="0" fillId="0" borderId="0" xfId="0" applyNumberFormat="1" applyFont="1" applyAlignment="1" applyProtection="1">
      <alignment horizontal="fill"/>
      <protection/>
    </xf>
    <xf numFmtId="43" fontId="0" fillId="0" borderId="0" xfId="0" applyNumberFormat="1" applyFont="1" applyAlignment="1" applyProtection="1">
      <alignment/>
      <protection/>
    </xf>
    <xf numFmtId="43" fontId="0" fillId="0" borderId="0" xfId="17" applyNumberFormat="1" applyFont="1" applyAlignment="1" applyProtection="1">
      <alignment/>
      <protection/>
    </xf>
    <xf numFmtId="43" fontId="0" fillId="0" borderId="0" xfId="17" applyNumberFormat="1" applyFont="1" applyAlignment="1" applyProtection="1">
      <alignment horizontal="right"/>
      <protection/>
    </xf>
    <xf numFmtId="43" fontId="0" fillId="0" borderId="0" xfId="15" applyNumberFormat="1" applyFont="1" applyAlignment="1">
      <alignment/>
    </xf>
    <xf numFmtId="44" fontId="0" fillId="0" borderId="0" xfId="0" applyNumberFormat="1" applyFont="1" applyAlignment="1" applyProtection="1">
      <alignment horizontal="left"/>
      <protection/>
    </xf>
    <xf numFmtId="44" fontId="0" fillId="0" borderId="2" xfId="0" applyNumberFormat="1" applyFont="1" applyBorder="1" applyAlignment="1" applyProtection="1">
      <alignment/>
      <protection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horizontal="centerContinuous"/>
    </xf>
    <xf numFmtId="44" fontId="0" fillId="0" borderId="1" xfId="0" applyNumberFormat="1" applyFont="1" applyBorder="1" applyAlignment="1" applyProtection="1">
      <alignment horizontal="center"/>
      <protection/>
    </xf>
    <xf numFmtId="44" fontId="0" fillId="0" borderId="0" xfId="0" applyNumberFormat="1" applyFont="1" applyBorder="1" applyAlignment="1" applyProtection="1">
      <alignment horizontal="center"/>
      <protection/>
    </xf>
    <xf numFmtId="44" fontId="0" fillId="0" borderId="0" xfId="0" applyNumberFormat="1" applyFont="1" applyBorder="1" applyAlignment="1" applyProtection="1">
      <alignment horizontal="right"/>
      <protection/>
    </xf>
    <xf numFmtId="44" fontId="0" fillId="0" borderId="0" xfId="0" applyNumberFormat="1" applyFont="1" applyAlignment="1">
      <alignment horizontal="right"/>
    </xf>
    <xf numFmtId="44" fontId="0" fillId="0" borderId="0" xfId="0" applyNumberFormat="1" applyFon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72" fontId="0" fillId="0" borderId="0" xfId="0" applyNumberFormat="1" applyFont="1" applyAlignment="1">
      <alignment/>
    </xf>
    <xf numFmtId="43" fontId="0" fillId="0" borderId="3" xfId="15" applyFont="1" applyBorder="1" applyAlignment="1">
      <alignment/>
    </xf>
    <xf numFmtId="43" fontId="0" fillId="0" borderId="0" xfId="0" applyNumberFormat="1" applyFont="1" applyFill="1" applyAlignment="1">
      <alignment horizontal="right"/>
    </xf>
    <xf numFmtId="7" fontId="0" fillId="0" borderId="0" xfId="0" applyNumberFormat="1" applyAlignment="1">
      <alignment/>
    </xf>
    <xf numFmtId="43" fontId="12" fillId="0" borderId="0" xfId="0" applyFont="1" applyAlignment="1">
      <alignment/>
    </xf>
    <xf numFmtId="7" fontId="0" fillId="0" borderId="0" xfId="0" applyNumberFormat="1" applyBorder="1" applyAlignment="1" applyProtection="1">
      <alignment/>
      <protection/>
    </xf>
    <xf numFmtId="44" fontId="0" fillId="0" borderId="0" xfId="17" applyFont="1" applyBorder="1" applyAlignment="1">
      <alignment/>
    </xf>
    <xf numFmtId="174" fontId="1" fillId="0" borderId="5" xfId="0" applyNumberFormat="1" applyFont="1" applyBorder="1" applyAlignment="1">
      <alignment horizontal="center"/>
    </xf>
    <xf numFmtId="43" fontId="0" fillId="0" borderId="0" xfId="0" applyNumberFormat="1" applyFont="1" applyFill="1" applyBorder="1" applyAlignment="1" applyProtection="1">
      <alignment horizontal="center"/>
      <protection/>
    </xf>
    <xf numFmtId="43" fontId="0" fillId="0" borderId="0" xfId="0" applyFont="1" applyFill="1" applyAlignment="1">
      <alignment/>
    </xf>
    <xf numFmtId="39" fontId="0" fillId="0" borderId="1" xfId="0" applyNumberFormat="1" applyFont="1" applyFill="1" applyBorder="1" applyAlignment="1" applyProtection="1">
      <alignment horizontal="center"/>
      <protection/>
    </xf>
    <xf numFmtId="174" fontId="1" fillId="0" borderId="9" xfId="0" applyNumberFormat="1" applyFont="1" applyBorder="1" applyAlignment="1">
      <alignment horizontal="center"/>
    </xf>
    <xf numFmtId="43" fontId="13" fillId="0" borderId="0" xfId="0" applyNumberFormat="1" applyFont="1" applyAlignment="1">
      <alignment/>
    </xf>
    <xf numFmtId="43" fontId="13" fillId="0" borderId="0" xfId="15" applyNumberFormat="1" applyFont="1" applyAlignment="1">
      <alignment/>
    </xf>
    <xf numFmtId="43" fontId="13" fillId="0" borderId="0" xfId="15" applyNumberFormat="1" applyFont="1" applyBorder="1" applyAlignment="1">
      <alignment/>
    </xf>
    <xf numFmtId="14" fontId="14" fillId="0" borderId="5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67" fontId="0" fillId="0" borderId="0" xfId="0" applyNumberFormat="1" applyFont="1" applyAlignment="1" applyProtection="1">
      <alignment horizontal="centerContinuous"/>
      <protection/>
    </xf>
    <xf numFmtId="167" fontId="0" fillId="0" borderId="0" xfId="0" applyNumberFormat="1" applyFont="1" applyAlignment="1">
      <alignment horizontal="centerContinuous"/>
    </xf>
    <xf numFmtId="167" fontId="0" fillId="0" borderId="0" xfId="0" applyNumberFormat="1" applyAlignment="1">
      <alignment horizontal="centerContinuous"/>
    </xf>
    <xf numFmtId="167" fontId="0" fillId="0" borderId="0" xfId="17" applyNumberFormat="1" applyFont="1" applyAlignment="1">
      <alignment horizontal="centerContinuous"/>
    </xf>
    <xf numFmtId="167" fontId="0" fillId="0" borderId="0" xfId="0" applyNumberFormat="1" applyFont="1" applyAlignment="1" applyProtection="1">
      <alignment horizontal="left"/>
      <protection/>
    </xf>
    <xf numFmtId="167" fontId="0" fillId="0" borderId="0" xfId="17" applyNumberFormat="1" applyFont="1" applyAlignment="1">
      <alignment/>
    </xf>
    <xf numFmtId="167" fontId="0" fillId="0" borderId="0" xfId="0" applyNumberFormat="1" applyFont="1" applyAlignment="1">
      <alignment horizontal="center"/>
    </xf>
    <xf numFmtId="167" fontId="1" fillId="0" borderId="0" xfId="0" applyNumberFormat="1" applyFont="1" applyAlignment="1" applyProtection="1">
      <alignment horizontal="left"/>
      <protection/>
    </xf>
    <xf numFmtId="167" fontId="0" fillId="0" borderId="1" xfId="0" applyNumberFormat="1" applyFont="1" applyBorder="1" applyAlignment="1" applyProtection="1">
      <alignment horizontal="center"/>
      <protection/>
    </xf>
    <xf numFmtId="167" fontId="0" fillId="0" borderId="1" xfId="17" applyNumberFormat="1" applyFont="1" applyBorder="1" applyAlignment="1" applyProtection="1">
      <alignment horizontal="center"/>
      <protection/>
    </xf>
    <xf numFmtId="167" fontId="0" fillId="0" borderId="0" xfId="15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 horizontal="right"/>
      <protection/>
    </xf>
    <xf numFmtId="167" fontId="0" fillId="0" borderId="0" xfId="17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 horizontal="right"/>
      <protection/>
    </xf>
    <xf numFmtId="167" fontId="0" fillId="0" borderId="0" xfId="17" applyNumberFormat="1" applyFont="1" applyAlignment="1" applyProtection="1">
      <alignment/>
      <protection/>
    </xf>
    <xf numFmtId="167" fontId="0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Alignment="1">
      <alignment/>
    </xf>
    <xf numFmtId="167" fontId="0" fillId="0" borderId="0" xfId="15" applyNumberFormat="1" applyFont="1" applyAlignment="1">
      <alignment/>
    </xf>
    <xf numFmtId="167" fontId="0" fillId="0" borderId="3" xfId="0" applyNumberFormat="1" applyFont="1" applyBorder="1" applyAlignment="1" applyProtection="1">
      <alignment/>
      <protection/>
    </xf>
    <xf numFmtId="167" fontId="0" fillId="0" borderId="3" xfId="0" applyNumberFormat="1" applyFont="1" applyBorder="1" applyAlignment="1" applyProtection="1">
      <alignment horizontal="right"/>
      <protection/>
    </xf>
    <xf numFmtId="167" fontId="0" fillId="0" borderId="0" xfId="0" applyNumberFormat="1" applyFont="1" applyAlignment="1" applyProtection="1">
      <alignment horizontal="fill"/>
      <protection/>
    </xf>
    <xf numFmtId="167" fontId="0" fillId="0" borderId="0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3" xfId="17" applyNumberFormat="1" applyFont="1" applyBorder="1" applyAlignment="1">
      <alignment/>
    </xf>
    <xf numFmtId="44" fontId="0" fillId="0" borderId="0" xfId="17" applyFont="1" applyAlignment="1" applyProtection="1">
      <alignment horizontal="centerContinuous"/>
      <protection/>
    </xf>
    <xf numFmtId="44" fontId="0" fillId="0" borderId="0" xfId="17" applyFont="1" applyAlignment="1">
      <alignment/>
    </xf>
    <xf numFmtId="44" fontId="0" fillId="0" borderId="1" xfId="17" applyFont="1" applyBorder="1" applyAlignment="1" applyProtection="1">
      <alignment horizontal="center"/>
      <protection/>
    </xf>
    <xf numFmtId="44" fontId="0" fillId="0" borderId="0" xfId="17" applyFont="1" applyFill="1" applyAlignment="1" applyProtection="1">
      <alignment horizontal="left"/>
      <protection/>
    </xf>
    <xf numFmtId="44" fontId="0" fillId="0" borderId="0" xfId="17" applyFont="1" applyAlignment="1" applyProtection="1">
      <alignment horizontal="left"/>
      <protection/>
    </xf>
    <xf numFmtId="44" fontId="0" fillId="0" borderId="0" xfId="17" applyFont="1" applyAlignment="1" applyProtection="1">
      <alignment horizontal="center"/>
      <protection/>
    </xf>
    <xf numFmtId="44" fontId="0" fillId="0" borderId="3" xfId="17" applyFont="1" applyBorder="1" applyAlignment="1" applyProtection="1">
      <alignment horizontal="left"/>
      <protection/>
    </xf>
    <xf numFmtId="43" fontId="0" fillId="0" borderId="0" xfId="17" applyNumberFormat="1" applyFont="1" applyAlignment="1">
      <alignment/>
    </xf>
    <xf numFmtId="43" fontId="0" fillId="0" borderId="0" xfId="21" applyNumberFormat="1" applyFont="1" applyProtection="1">
      <alignment/>
      <protection/>
    </xf>
    <xf numFmtId="43" fontId="5" fillId="0" borderId="0" xfId="0" applyFont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43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5" fillId="0" borderId="0" xfId="0" applyFont="1" applyAlignment="1">
      <alignment/>
    </xf>
    <xf numFmtId="43" fontId="5" fillId="0" borderId="0" xfId="0" applyFont="1" applyAlignment="1">
      <alignment/>
    </xf>
    <xf numFmtId="43" fontId="0" fillId="0" borderId="0" xfId="15" applyNumberFormat="1" applyFont="1" applyAlignment="1">
      <alignment/>
    </xf>
    <xf numFmtId="14" fontId="1" fillId="0" borderId="10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43" fontId="5" fillId="0" borderId="0" xfId="0" applyFont="1" applyAlignment="1">
      <alignment horizontal="center"/>
    </xf>
    <xf numFmtId="43" fontId="5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X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115" zoomScaleNormal="11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7.8515625" defaultRowHeight="12.75"/>
  <cols>
    <col min="1" max="1" width="25.7109375" style="61" bestFit="1" customWidth="1"/>
    <col min="2" max="2" width="22.00390625" style="130" bestFit="1" customWidth="1"/>
    <col min="3" max="6" width="12.7109375" style="61" bestFit="1" customWidth="1"/>
    <col min="7" max="7" width="13.421875" style="61" customWidth="1"/>
    <col min="8" max="8" width="15.7109375" style="61" customWidth="1"/>
    <col min="9" max="13" width="12.7109375" style="61" bestFit="1" customWidth="1"/>
    <col min="14" max="14" width="11.7109375" style="61" bestFit="1" customWidth="1"/>
    <col min="15" max="15" width="11.140625" style="61" bestFit="1" customWidth="1"/>
    <col min="16" max="16" width="15.7109375" style="107" customWidth="1"/>
    <col min="17" max="16384" width="17.8515625" style="61" customWidth="1"/>
  </cols>
  <sheetData>
    <row r="1" spans="1:16" ht="12.75">
      <c r="A1" s="102" t="s">
        <v>0</v>
      </c>
      <c r="B1" s="129"/>
      <c r="C1" s="103"/>
      <c r="D1" s="103"/>
      <c r="E1" s="103"/>
      <c r="F1" s="103"/>
      <c r="G1" s="103"/>
      <c r="H1" s="104"/>
      <c r="I1" s="103"/>
      <c r="J1" s="103"/>
      <c r="K1" s="103"/>
      <c r="L1" s="103"/>
      <c r="M1" s="103"/>
      <c r="N1" s="103"/>
      <c r="O1" s="103"/>
      <c r="P1" s="105"/>
    </row>
    <row r="2" spans="1:16" ht="12.75">
      <c r="A2" s="102" t="s">
        <v>16</v>
      </c>
      <c r="B2" s="129"/>
      <c r="C2" s="103"/>
      <c r="D2" s="103"/>
      <c r="E2" s="103"/>
      <c r="F2" s="103"/>
      <c r="G2" s="103"/>
      <c r="H2" s="104"/>
      <c r="I2" s="103"/>
      <c r="J2" s="103"/>
      <c r="K2" s="103"/>
      <c r="L2" s="103"/>
      <c r="M2" s="103"/>
      <c r="N2" s="103"/>
      <c r="O2" s="103"/>
      <c r="P2" s="105"/>
    </row>
    <row r="3" spans="1:16" ht="12.75">
      <c r="A3" s="102" t="s">
        <v>105</v>
      </c>
      <c r="B3" s="129"/>
      <c r="C3" s="103"/>
      <c r="D3" s="103"/>
      <c r="E3" s="103"/>
      <c r="F3" s="103"/>
      <c r="G3" s="103"/>
      <c r="H3" s="104"/>
      <c r="I3" s="103"/>
      <c r="J3" s="103"/>
      <c r="K3" s="103"/>
      <c r="L3" s="103"/>
      <c r="M3" s="103"/>
      <c r="N3" s="103"/>
      <c r="O3" s="103"/>
      <c r="P3" s="105"/>
    </row>
    <row r="4" ht="12.75">
      <c r="H4" s="106"/>
    </row>
    <row r="5" ht="12.75">
      <c r="H5" s="106"/>
    </row>
    <row r="6" ht="12.75">
      <c r="H6" s="106"/>
    </row>
    <row r="7" ht="12.75">
      <c r="H7" s="106"/>
    </row>
    <row r="8" ht="12.75">
      <c r="O8" s="108" t="s">
        <v>11</v>
      </c>
    </row>
    <row r="9" spans="1:16" ht="12.75">
      <c r="A9" s="109" t="s">
        <v>101</v>
      </c>
      <c r="B9" s="131" t="s">
        <v>102</v>
      </c>
      <c r="C9" s="110" t="s">
        <v>18</v>
      </c>
      <c r="D9" s="110" t="s">
        <v>1</v>
      </c>
      <c r="E9" s="110" t="s">
        <v>2</v>
      </c>
      <c r="F9" s="110" t="s">
        <v>3</v>
      </c>
      <c r="G9" s="110" t="s">
        <v>4</v>
      </c>
      <c r="H9" s="110" t="s">
        <v>5</v>
      </c>
      <c r="I9" s="110" t="s">
        <v>6</v>
      </c>
      <c r="J9" s="110" t="s">
        <v>7</v>
      </c>
      <c r="K9" s="110" t="s">
        <v>8</v>
      </c>
      <c r="L9" s="110" t="s">
        <v>9</v>
      </c>
      <c r="M9" s="110" t="s">
        <v>10</v>
      </c>
      <c r="N9" s="110" t="s">
        <v>11</v>
      </c>
      <c r="O9" s="110" t="s">
        <v>19</v>
      </c>
      <c r="P9" s="111" t="s">
        <v>12</v>
      </c>
    </row>
    <row r="10" spans="1:17" ht="12.75">
      <c r="A10" s="106" t="s">
        <v>23</v>
      </c>
      <c r="B10" s="132">
        <v>1090659.52</v>
      </c>
      <c r="C10" s="61">
        <v>0</v>
      </c>
      <c r="D10" s="21">
        <v>0</v>
      </c>
      <c r="E10" s="21">
        <v>0</v>
      </c>
      <c r="F10" s="21"/>
      <c r="G10" s="112"/>
      <c r="H10" s="21"/>
      <c r="I10" s="21"/>
      <c r="J10" s="21"/>
      <c r="K10" s="21"/>
      <c r="L10" s="21"/>
      <c r="M10" s="21"/>
      <c r="N10" s="21"/>
      <c r="O10" s="113"/>
      <c r="P10" s="114">
        <f>SUM(C10:O10)</f>
        <v>0</v>
      </c>
      <c r="Q10" s="115"/>
    </row>
    <row r="11" spans="1:16" ht="12.75">
      <c r="A11" s="106" t="s">
        <v>101</v>
      </c>
      <c r="B11" s="133">
        <v>0</v>
      </c>
      <c r="C11" s="61">
        <v>15225.95</v>
      </c>
      <c r="D11" s="116">
        <v>27570.6</v>
      </c>
      <c r="E11" s="116">
        <v>2872.54</v>
      </c>
      <c r="F11" s="116">
        <v>373</v>
      </c>
      <c r="G11" s="116">
        <v>54304.02</v>
      </c>
      <c r="H11" s="116">
        <v>0</v>
      </c>
      <c r="I11" s="117">
        <v>0</v>
      </c>
      <c r="J11" s="116">
        <v>0</v>
      </c>
      <c r="K11" s="116">
        <v>0</v>
      </c>
      <c r="L11" s="116">
        <v>0</v>
      </c>
      <c r="M11" s="116">
        <v>11313.31</v>
      </c>
      <c r="N11" s="116">
        <v>61284.79</v>
      </c>
      <c r="O11" s="118"/>
      <c r="P11" s="114">
        <f>SUM(B11:O11)</f>
        <v>172944.21</v>
      </c>
    </row>
    <row r="12" spans="1:16" ht="12" customHeight="1">
      <c r="A12" s="106" t="s">
        <v>103</v>
      </c>
      <c r="B12" s="134"/>
      <c r="D12" s="116"/>
      <c r="E12" s="116"/>
      <c r="F12" s="116"/>
      <c r="G12" s="116"/>
      <c r="H12" s="116"/>
      <c r="I12" s="117"/>
      <c r="J12" s="116"/>
      <c r="K12" s="116"/>
      <c r="L12" s="116"/>
      <c r="M12" s="116"/>
      <c r="N12" s="116"/>
      <c r="O12" s="118"/>
      <c r="P12" s="114">
        <f>B10</f>
        <v>1090659.52</v>
      </c>
    </row>
    <row r="13" spans="1:16" ht="12" customHeight="1">
      <c r="A13" s="106" t="s">
        <v>20</v>
      </c>
      <c r="B13" s="134"/>
      <c r="D13" s="116"/>
      <c r="E13" s="116">
        <v>15663.4</v>
      </c>
      <c r="F13" s="116"/>
      <c r="G13" s="116"/>
      <c r="H13" s="116">
        <v>14108.62</v>
      </c>
      <c r="I13" s="117"/>
      <c r="J13" s="116"/>
      <c r="K13" s="116">
        <v>15206</v>
      </c>
      <c r="M13" s="116"/>
      <c r="N13" s="116"/>
      <c r="O13" s="118">
        <v>9574.88</v>
      </c>
      <c r="P13" s="114">
        <f>SUM(B13:O13)</f>
        <v>54552.9</v>
      </c>
    </row>
    <row r="14" spans="1:17" ht="12.75">
      <c r="A14" s="106" t="s">
        <v>15</v>
      </c>
      <c r="B14" s="134">
        <f>SUM(B10:B13)</f>
        <v>1090659.52</v>
      </c>
      <c r="C14" s="21">
        <f aca="true" t="shared" si="0" ref="C14:I14">SUM(C10:C13)</f>
        <v>15225.95</v>
      </c>
      <c r="D14" s="21">
        <f t="shared" si="0"/>
        <v>27570.6</v>
      </c>
      <c r="E14" s="21">
        <f t="shared" si="0"/>
        <v>18535.94</v>
      </c>
      <c r="F14" s="21">
        <f t="shared" si="0"/>
        <v>373</v>
      </c>
      <c r="G14" s="21">
        <f t="shared" si="0"/>
        <v>54304.02</v>
      </c>
      <c r="H14" s="21">
        <f t="shared" si="0"/>
        <v>14108.62</v>
      </c>
      <c r="I14" s="21">
        <f t="shared" si="0"/>
        <v>0</v>
      </c>
      <c r="J14" s="21">
        <f>J10+J11</f>
        <v>0</v>
      </c>
      <c r="K14" s="21">
        <f>SUM(K10:K13)</f>
        <v>15206</v>
      </c>
      <c r="L14" s="21">
        <f>SUM(L10:L13)</f>
        <v>0</v>
      </c>
      <c r="M14" s="21">
        <f>SUM(M10:M13)</f>
        <v>11313.31</v>
      </c>
      <c r="N14" s="21">
        <f>SUM(N10:N13)</f>
        <v>61284.79</v>
      </c>
      <c r="O14" s="21">
        <f>SUM(O10:O13)</f>
        <v>9574.88</v>
      </c>
      <c r="P14" s="119">
        <f>P10+P11+P12+P13</f>
        <v>1318156.63</v>
      </c>
      <c r="Q14" s="120"/>
    </row>
    <row r="15" spans="1:17" ht="12.75">
      <c r="A15" s="106"/>
      <c r="B15" s="13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19"/>
      <c r="Q15" s="120"/>
    </row>
    <row r="16" spans="1:17" ht="12.75">
      <c r="A16" s="109" t="s">
        <v>17</v>
      </c>
      <c r="B16" s="13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19"/>
      <c r="Q16" s="120"/>
    </row>
    <row r="17" spans="1:16" ht="12.75">
      <c r="A17" s="106" t="s">
        <v>21</v>
      </c>
      <c r="B17" s="133">
        <v>0</v>
      </c>
      <c r="D17" s="21"/>
      <c r="E17" s="21"/>
      <c r="F17" s="121"/>
      <c r="G17" s="121"/>
      <c r="H17" s="121"/>
      <c r="I17" s="121"/>
      <c r="J17" s="121"/>
      <c r="K17" s="121"/>
      <c r="L17" s="121"/>
      <c r="M17" s="121"/>
      <c r="N17" s="121"/>
      <c r="O17" s="24"/>
      <c r="P17" s="114">
        <f>SUM(C17:O17)</f>
        <v>0</v>
      </c>
    </row>
    <row r="18" spans="1:16" ht="12.75">
      <c r="A18" s="106" t="s">
        <v>22</v>
      </c>
      <c r="B18" s="133">
        <v>0</v>
      </c>
      <c r="D18" s="21"/>
      <c r="E18" s="21"/>
      <c r="F18" s="21"/>
      <c r="G18" s="112"/>
      <c r="H18" s="21"/>
      <c r="I18" s="21"/>
      <c r="J18" s="21"/>
      <c r="K18" s="121"/>
      <c r="L18" s="21"/>
      <c r="M18" s="121"/>
      <c r="N18" s="121"/>
      <c r="O18" s="113"/>
      <c r="P18" s="114">
        <f>SUM(C18:O18)</f>
        <v>0</v>
      </c>
    </row>
    <row r="19" spans="1:16" ht="12.75">
      <c r="A19" s="106" t="s">
        <v>104</v>
      </c>
      <c r="B19" s="133">
        <f>SUM(B17:B18)</f>
        <v>0</v>
      </c>
      <c r="P19" s="61">
        <f>SUM(P17:P18)</f>
        <v>0</v>
      </c>
    </row>
    <row r="20" spans="4:15" ht="12.75"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24"/>
    </row>
    <row r="21" spans="1:15" ht="12.75">
      <c r="A21" s="109" t="s">
        <v>14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24"/>
    </row>
    <row r="22" spans="1:16" ht="12.75">
      <c r="A22" s="106" t="s">
        <v>14</v>
      </c>
      <c r="B22" s="133">
        <v>0</v>
      </c>
      <c r="C22" s="61">
        <v>0</v>
      </c>
      <c r="D22" s="21">
        <v>-6383.34</v>
      </c>
      <c r="E22" s="21">
        <v>-6238.82</v>
      </c>
      <c r="F22" s="122">
        <v>0</v>
      </c>
      <c r="G22" s="21">
        <v>-57052.82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-291542.73</v>
      </c>
      <c r="O22" s="113">
        <v>0</v>
      </c>
      <c r="P22" s="114">
        <f>SUM(C22:O22)</f>
        <v>-361217.70999999996</v>
      </c>
    </row>
    <row r="23" spans="1:16" ht="12.75">
      <c r="A23" s="106"/>
      <c r="B23" s="135"/>
      <c r="C23" s="127"/>
      <c r="D23" s="123">
        <v>0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4"/>
      <c r="P23" s="128"/>
    </row>
    <row r="24" spans="1:15" ht="12.75">
      <c r="A24" s="106"/>
      <c r="B24" s="133"/>
      <c r="C24" s="12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8"/>
    </row>
    <row r="25" spans="1:16" ht="12.75">
      <c r="A25" s="106" t="s">
        <v>24</v>
      </c>
      <c r="B25" s="134">
        <f>B14</f>
        <v>1090659.52</v>
      </c>
      <c r="C25" s="21">
        <f aca="true" t="shared" si="1" ref="C25:O25">C14+B25+C19+C22</f>
        <v>1105885.47</v>
      </c>
      <c r="D25" s="21">
        <f t="shared" si="1"/>
        <v>1127072.73</v>
      </c>
      <c r="E25" s="21">
        <f t="shared" si="1"/>
        <v>1139369.8499999999</v>
      </c>
      <c r="F25" s="21">
        <f t="shared" si="1"/>
        <v>1139742.8499999999</v>
      </c>
      <c r="G25" s="21">
        <f t="shared" si="1"/>
        <v>1136994.0499999998</v>
      </c>
      <c r="H25" s="21">
        <f t="shared" si="1"/>
        <v>1151102.67</v>
      </c>
      <c r="I25" s="21">
        <f t="shared" si="1"/>
        <v>1151102.67</v>
      </c>
      <c r="J25" s="21">
        <f t="shared" si="1"/>
        <v>1151102.67</v>
      </c>
      <c r="K25" s="21">
        <f t="shared" si="1"/>
        <v>1166308.67</v>
      </c>
      <c r="L25" s="21">
        <f t="shared" si="1"/>
        <v>1166308.67</v>
      </c>
      <c r="M25" s="21">
        <f t="shared" si="1"/>
        <v>1177621.98</v>
      </c>
      <c r="N25" s="21">
        <f t="shared" si="1"/>
        <v>947364.04</v>
      </c>
      <c r="O25" s="21">
        <f t="shared" si="1"/>
        <v>956938.92</v>
      </c>
      <c r="P25" s="21">
        <f>P14+P19+P22</f>
        <v>956938.9199999999</v>
      </c>
    </row>
    <row r="26" spans="11:15" ht="12.75">
      <c r="K26" s="24"/>
      <c r="N26" s="125"/>
      <c r="O26" s="125"/>
    </row>
    <row r="30" ht="18" customHeight="1"/>
  </sheetData>
  <printOptions/>
  <pageMargins left="0.3" right="0.2" top="1" bottom="1" header="0.5" footer="0.5"/>
  <pageSetup fitToHeight="1" fitToWidth="1"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7.8515625" defaultRowHeight="12.75"/>
  <cols>
    <col min="1" max="1" width="31.57421875" style="1" customWidth="1"/>
    <col min="2" max="13" width="15.7109375" style="1" customWidth="1"/>
    <col min="14" max="14" width="17.00390625" style="77" customWidth="1"/>
    <col min="15" max="16384" width="15.7109375" style="1" customWidth="1"/>
  </cols>
  <sheetData>
    <row r="1" spans="1:14" ht="12.75">
      <c r="A1" s="10" t="s">
        <v>0</v>
      </c>
      <c r="B1" s="9"/>
      <c r="C1" s="9"/>
      <c r="D1" s="11"/>
      <c r="E1" s="9"/>
      <c r="F1" s="9"/>
      <c r="G1" s="9"/>
      <c r="H1" s="9"/>
      <c r="I1" s="9"/>
      <c r="J1" s="9"/>
      <c r="K1" s="9"/>
      <c r="L1" s="9"/>
      <c r="M1" s="9"/>
      <c r="N1" s="78"/>
    </row>
    <row r="2" spans="1:14" ht="12.75">
      <c r="A2" s="10" t="s">
        <v>43</v>
      </c>
      <c r="B2" s="9"/>
      <c r="C2" s="9"/>
      <c r="D2" s="11"/>
      <c r="E2" s="9"/>
      <c r="F2" s="9"/>
      <c r="G2" s="9"/>
      <c r="H2" s="9"/>
      <c r="I2" s="9"/>
      <c r="J2" s="9"/>
      <c r="K2" s="9"/>
      <c r="L2" s="9"/>
      <c r="M2" s="9"/>
      <c r="N2" s="78"/>
    </row>
    <row r="3" spans="1:14" ht="12.75">
      <c r="A3" s="10" t="s">
        <v>89</v>
      </c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78"/>
    </row>
    <row r="4" spans="1:14" ht="12.75">
      <c r="A4" s="10" t="s">
        <v>106</v>
      </c>
      <c r="B4" s="9"/>
      <c r="C4" s="9"/>
      <c r="D4" s="11"/>
      <c r="E4" s="9"/>
      <c r="F4" s="9"/>
      <c r="G4" s="9"/>
      <c r="H4" s="9"/>
      <c r="I4" s="9"/>
      <c r="J4" s="9"/>
      <c r="K4" s="9"/>
      <c r="L4" s="9"/>
      <c r="M4" s="9"/>
      <c r="N4" s="78"/>
    </row>
    <row r="5" spans="1:14" ht="12.75">
      <c r="A5" s="9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78"/>
    </row>
    <row r="6" spans="1:4" ht="12.75">
      <c r="A6" s="14"/>
      <c r="B6" s="15"/>
      <c r="D6" s="2"/>
    </row>
    <row r="7" spans="1:4" ht="12.75">
      <c r="A7"/>
      <c r="D7" s="94"/>
    </row>
    <row r="8" ht="12.75">
      <c r="D8" s="94"/>
    </row>
    <row r="9" spans="1:14" ht="12.75">
      <c r="A9" s="16"/>
      <c r="B9" s="12" t="s">
        <v>18</v>
      </c>
      <c r="C9" s="12" t="s">
        <v>1</v>
      </c>
      <c r="D9" s="95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79" t="s">
        <v>25</v>
      </c>
    </row>
    <row r="10" spans="1:14" ht="12.75">
      <c r="A10" s="16"/>
      <c r="B10" s="68"/>
      <c r="C10" s="68"/>
      <c r="D10" s="93"/>
      <c r="E10" s="68"/>
      <c r="F10" s="68"/>
      <c r="G10" s="68"/>
      <c r="H10" s="68"/>
      <c r="I10" s="68"/>
      <c r="J10" s="68"/>
      <c r="K10" s="68"/>
      <c r="L10" s="68"/>
      <c r="M10" s="68"/>
      <c r="N10" s="80"/>
    </row>
    <row r="11" spans="1:14" ht="12.75">
      <c r="A11" s="50" t="s">
        <v>91</v>
      </c>
      <c r="B11" s="68"/>
      <c r="C11" s="68"/>
      <c r="D11" s="93">
        <v>767935</v>
      </c>
      <c r="E11" s="68"/>
      <c r="F11" s="68"/>
      <c r="G11" s="137">
        <v>770210</v>
      </c>
      <c r="H11" s="68">
        <v>0</v>
      </c>
      <c r="I11" s="68">
        <v>0</v>
      </c>
      <c r="J11" s="68">
        <v>791245</v>
      </c>
      <c r="K11" s="68">
        <v>0</v>
      </c>
      <c r="L11" s="68">
        <v>0</v>
      </c>
      <c r="M11" s="68">
        <v>813260</v>
      </c>
      <c r="N11" s="81">
        <f>SUM(B11:M11)</f>
        <v>3142650</v>
      </c>
    </row>
    <row r="12" spans="1:14" ht="12.75">
      <c r="A12" s="50"/>
      <c r="B12" s="68"/>
      <c r="C12" s="68"/>
      <c r="D12" s="93"/>
      <c r="E12" s="68"/>
      <c r="F12" s="68"/>
      <c r="G12" s="68"/>
      <c r="H12" s="68"/>
      <c r="I12" s="68"/>
      <c r="J12" s="68"/>
      <c r="K12" s="68"/>
      <c r="L12" s="68"/>
      <c r="M12" s="68"/>
      <c r="N12" s="81"/>
    </row>
    <row r="13" spans="1:14" ht="12.75">
      <c r="A13" s="50" t="s">
        <v>92</v>
      </c>
      <c r="B13" s="68"/>
      <c r="C13" s="68"/>
      <c r="D13" s="93">
        <v>4395681.07</v>
      </c>
      <c r="E13" s="68"/>
      <c r="F13" s="68"/>
      <c r="G13" s="69">
        <v>5531032.88</v>
      </c>
      <c r="H13" s="69">
        <v>0</v>
      </c>
      <c r="I13" s="69">
        <v>0</v>
      </c>
      <c r="J13" s="69">
        <v>4075042</v>
      </c>
      <c r="K13" s="69">
        <v>0</v>
      </c>
      <c r="L13" s="69">
        <v>0</v>
      </c>
      <c r="M13" s="68">
        <v>5562335</v>
      </c>
      <c r="N13" s="82">
        <f>SUM(B13:M13)</f>
        <v>19564090.95</v>
      </c>
    </row>
    <row r="14" spans="1:14" ht="12.75">
      <c r="A14" s="4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68"/>
      <c r="N14" s="81"/>
    </row>
    <row r="15" spans="1:14" ht="12.75">
      <c r="A15" s="2" t="s">
        <v>88</v>
      </c>
      <c r="B15" s="71">
        <v>800108.82</v>
      </c>
      <c r="C15" s="72">
        <v>967514.44</v>
      </c>
      <c r="D15" s="72">
        <v>741148</v>
      </c>
      <c r="E15" s="72">
        <v>908663.07</v>
      </c>
      <c r="F15" s="73">
        <v>712514.13</v>
      </c>
      <c r="G15" s="136">
        <v>619993.92</v>
      </c>
      <c r="H15" s="74">
        <v>864085</v>
      </c>
      <c r="I15" s="74">
        <v>792352.53</v>
      </c>
      <c r="J15" s="73">
        <v>906213</v>
      </c>
      <c r="K15" s="73">
        <v>983093</v>
      </c>
      <c r="L15" s="85">
        <v>1080852</v>
      </c>
      <c r="M15" s="68">
        <v>805400</v>
      </c>
      <c r="N15" s="81">
        <f>SUM(B15:M15)</f>
        <v>10181937.91</v>
      </c>
    </row>
    <row r="16" spans="1:14" ht="12.75">
      <c r="A16" s="2"/>
      <c r="B16" s="71"/>
      <c r="C16" s="71"/>
      <c r="D16" s="74"/>
      <c r="E16" s="74"/>
      <c r="F16" s="69"/>
      <c r="G16" s="69"/>
      <c r="H16" s="69"/>
      <c r="I16" s="69"/>
      <c r="J16" s="69"/>
      <c r="K16" s="69"/>
      <c r="L16" s="69"/>
      <c r="M16" s="68"/>
      <c r="N16" s="81"/>
    </row>
    <row r="17" spans="1:14" ht="12.75">
      <c r="A17" s="2" t="s">
        <v>90</v>
      </c>
      <c r="B17" s="71"/>
      <c r="C17" s="71"/>
      <c r="D17" s="71">
        <v>64569026.17</v>
      </c>
      <c r="E17" s="74"/>
      <c r="F17" s="69"/>
      <c r="G17" s="87">
        <v>72562105.17</v>
      </c>
      <c r="H17" s="69">
        <v>0</v>
      </c>
      <c r="I17" s="69">
        <v>0</v>
      </c>
      <c r="J17" s="87">
        <v>73106563</v>
      </c>
      <c r="K17" s="69">
        <v>0</v>
      </c>
      <c r="L17" s="69">
        <v>0</v>
      </c>
      <c r="M17" s="68">
        <v>74365327</v>
      </c>
      <c r="N17" s="81">
        <f>SUM(B17:M17)</f>
        <v>284603021.34000003</v>
      </c>
    </row>
    <row r="18" spans="1:14" ht="12.75">
      <c r="A18" s="2"/>
      <c r="B18" s="71"/>
      <c r="C18" s="71"/>
      <c r="D18" s="74"/>
      <c r="E18" s="74"/>
      <c r="F18" s="69"/>
      <c r="G18" s="69"/>
      <c r="H18" s="69"/>
      <c r="I18" s="69"/>
      <c r="J18" s="69"/>
      <c r="K18" s="69"/>
      <c r="L18" s="69"/>
      <c r="M18" s="68"/>
      <c r="N18" s="81"/>
    </row>
    <row r="19" spans="1:14" ht="12.75">
      <c r="A19" s="2" t="s">
        <v>93</v>
      </c>
      <c r="B19" s="71"/>
      <c r="C19" s="71"/>
      <c r="D19" s="85">
        <v>26706200.01</v>
      </c>
      <c r="E19" s="74"/>
      <c r="F19" s="69"/>
      <c r="G19" s="69">
        <v>21280354.029999997</v>
      </c>
      <c r="H19" s="69">
        <v>0</v>
      </c>
      <c r="I19" s="69">
        <v>0</v>
      </c>
      <c r="J19" s="69">
        <v>17711910</v>
      </c>
      <c r="K19" s="69"/>
      <c r="L19" s="69">
        <v>0</v>
      </c>
      <c r="M19" s="68">
        <v>20184336</v>
      </c>
      <c r="N19" s="81">
        <f>SUM(B19:M19)</f>
        <v>85882800.03999999</v>
      </c>
    </row>
    <row r="20" spans="1:14" ht="12.75">
      <c r="A20" s="2" t="s">
        <v>94</v>
      </c>
      <c r="B20" s="71"/>
      <c r="C20" s="71"/>
      <c r="D20" s="74"/>
      <c r="E20" s="74"/>
      <c r="F20" s="69"/>
      <c r="G20" s="69"/>
      <c r="H20" s="69"/>
      <c r="I20" s="69"/>
      <c r="J20" s="69"/>
      <c r="K20" s="69"/>
      <c r="L20" s="69"/>
      <c r="M20" s="68"/>
      <c r="N20" s="81"/>
    </row>
    <row r="21" spans="1:14" ht="12.75">
      <c r="A21" s="2"/>
      <c r="B21" s="71"/>
      <c r="C21" s="71"/>
      <c r="D21" s="74"/>
      <c r="E21" s="74"/>
      <c r="F21" s="69"/>
      <c r="G21" s="69"/>
      <c r="H21" s="69"/>
      <c r="I21" s="69"/>
      <c r="J21" s="69"/>
      <c r="K21" s="69"/>
      <c r="L21" s="69"/>
      <c r="M21" s="69"/>
      <c r="N21" s="83"/>
    </row>
    <row r="22" spans="1:14" s="77" customFormat="1" ht="13.5" thickBot="1">
      <c r="A22" s="75" t="s">
        <v>25</v>
      </c>
      <c r="B22" s="76">
        <f>SUM(B11:B20)</f>
        <v>800108.82</v>
      </c>
      <c r="C22" s="76">
        <f aca="true" t="shared" si="0" ref="C22:N22">SUM(C11:C20)</f>
        <v>967514.44</v>
      </c>
      <c r="D22" s="76">
        <f t="shared" si="0"/>
        <v>97179990.25000001</v>
      </c>
      <c r="E22" s="76">
        <f t="shared" si="0"/>
        <v>908663.07</v>
      </c>
      <c r="F22" s="76">
        <f t="shared" si="0"/>
        <v>712514.13</v>
      </c>
      <c r="G22" s="76">
        <f t="shared" si="0"/>
        <v>100763696</v>
      </c>
      <c r="H22" s="76">
        <f t="shared" si="0"/>
        <v>864085</v>
      </c>
      <c r="I22" s="76">
        <f t="shared" si="0"/>
        <v>792352.53</v>
      </c>
      <c r="J22" s="76">
        <f t="shared" si="0"/>
        <v>96590973</v>
      </c>
      <c r="K22" s="76">
        <f t="shared" si="0"/>
        <v>983093</v>
      </c>
      <c r="L22" s="76">
        <f t="shared" si="0"/>
        <v>1080852</v>
      </c>
      <c r="M22" s="76">
        <f t="shared" si="0"/>
        <v>101730658</v>
      </c>
      <c r="N22" s="76">
        <f t="shared" si="0"/>
        <v>403374500.24</v>
      </c>
    </row>
    <row r="23" spans="1:14" ht="13.5" thickTop="1">
      <c r="A23" s="2"/>
      <c r="B23" s="6"/>
      <c r="C23" s="6"/>
      <c r="D23" s="19"/>
      <c r="E23" s="19"/>
      <c r="F23" s="33"/>
      <c r="G23" s="33"/>
      <c r="H23" s="33"/>
      <c r="I23" s="33"/>
      <c r="J23" s="33"/>
      <c r="K23" s="33"/>
      <c r="L23" s="33"/>
      <c r="M23" s="33"/>
      <c r="N23" s="83"/>
    </row>
    <row r="24" spans="1:14" ht="12.75">
      <c r="A24" s="2"/>
      <c r="B24" s="6"/>
      <c r="C24" s="6"/>
      <c r="D24" s="19"/>
      <c r="E24" s="19"/>
      <c r="F24" s="33"/>
      <c r="G24" s="33"/>
      <c r="H24" s="33"/>
      <c r="I24" s="33"/>
      <c r="J24" s="33"/>
      <c r="K24" s="33"/>
      <c r="L24" s="33"/>
      <c r="M24" s="33"/>
      <c r="N24" s="83"/>
    </row>
    <row r="25" spans="1:14" ht="12.75">
      <c r="A25" s="2"/>
      <c r="B25" s="6"/>
      <c r="C25" s="6"/>
      <c r="D25" s="19"/>
      <c r="E25" s="19"/>
      <c r="F25" s="33"/>
      <c r="G25" s="33"/>
      <c r="H25" s="33"/>
      <c r="I25" s="33"/>
      <c r="J25" s="33"/>
      <c r="K25" s="33"/>
      <c r="L25" s="33"/>
      <c r="M25" s="33"/>
      <c r="N25" s="83"/>
    </row>
    <row r="26" spans="1:14" ht="12.75">
      <c r="A26" s="2"/>
      <c r="B26" s="6"/>
      <c r="C26" s="6"/>
      <c r="D26" s="19"/>
      <c r="E26" s="19"/>
      <c r="F26" s="33"/>
      <c r="G26" s="33"/>
      <c r="H26" s="33"/>
      <c r="I26" s="33"/>
      <c r="J26" s="33"/>
      <c r="K26" s="33"/>
      <c r="L26" s="33"/>
      <c r="M26" s="33"/>
      <c r="N26" s="83"/>
    </row>
    <row r="27" spans="1:14" ht="12.75">
      <c r="A27" s="2"/>
      <c r="B27" s="6"/>
      <c r="C27" s="6"/>
      <c r="D27" s="19"/>
      <c r="E27" s="19"/>
      <c r="F27" s="33"/>
      <c r="G27" s="33"/>
      <c r="H27" s="33"/>
      <c r="I27" s="33"/>
      <c r="J27" s="33"/>
      <c r="K27" s="33"/>
      <c r="L27" s="33"/>
      <c r="M27" s="33"/>
      <c r="N27" s="83"/>
    </row>
    <row r="28" spans="1:14" ht="12.75">
      <c r="A28" s="2"/>
      <c r="B28" s="6"/>
      <c r="C28" s="6"/>
      <c r="D28" s="19"/>
      <c r="E28" s="19"/>
      <c r="F28" s="33"/>
      <c r="G28" s="33"/>
      <c r="H28" s="33"/>
      <c r="I28" s="33"/>
      <c r="J28" s="33"/>
      <c r="K28" s="33"/>
      <c r="L28" s="33"/>
      <c r="M28" s="33"/>
      <c r="N28" s="83"/>
    </row>
    <row r="29" spans="1:14" ht="12.75">
      <c r="A29" s="2"/>
      <c r="B29" s="6"/>
      <c r="C29" s="6"/>
      <c r="D29" s="19"/>
      <c r="E29" s="19"/>
      <c r="F29" s="33"/>
      <c r="G29" s="33"/>
      <c r="H29" s="33"/>
      <c r="I29" s="33"/>
      <c r="J29" s="33"/>
      <c r="K29" s="33"/>
      <c r="L29" s="33"/>
      <c r="M29" s="33"/>
      <c r="N29" s="83"/>
    </row>
    <row r="30" spans="1:14" ht="12.75">
      <c r="A30" s="2"/>
      <c r="B30" s="6"/>
      <c r="C30" s="6"/>
      <c r="D30" s="19"/>
      <c r="E30" s="19"/>
      <c r="F30" s="33"/>
      <c r="G30" s="33"/>
      <c r="H30" s="33"/>
      <c r="I30" s="33"/>
      <c r="J30" s="33"/>
      <c r="K30" s="33"/>
      <c r="L30" s="33"/>
      <c r="M30" s="33"/>
      <c r="N30" s="83"/>
    </row>
    <row r="31" spans="1:14" ht="12.75">
      <c r="A31" s="2"/>
      <c r="B31" s="6"/>
      <c r="C31" s="6"/>
      <c r="D31" s="19"/>
      <c r="E31" s="19"/>
      <c r="F31" s="33"/>
      <c r="G31" s="33"/>
      <c r="H31" s="33"/>
      <c r="I31" s="33"/>
      <c r="J31" s="33"/>
      <c r="K31" s="33"/>
      <c r="L31" s="33"/>
      <c r="M31" s="33"/>
      <c r="N31" s="83"/>
    </row>
    <row r="32" spans="1:14" ht="12.75">
      <c r="A32" s="2"/>
      <c r="B32" s="6"/>
      <c r="C32" s="6"/>
      <c r="D32" s="19"/>
      <c r="E32" s="19"/>
      <c r="F32" s="33"/>
      <c r="G32" s="33"/>
      <c r="H32" s="33"/>
      <c r="I32" s="33"/>
      <c r="J32" s="33"/>
      <c r="K32" s="33"/>
      <c r="L32" s="33"/>
      <c r="M32" s="33"/>
      <c r="N32" s="83"/>
    </row>
    <row r="33" spans="1:14" ht="12.75">
      <c r="A33" s="2"/>
      <c r="B33" s="6"/>
      <c r="C33" s="6"/>
      <c r="D33" s="19"/>
      <c r="E33" s="19"/>
      <c r="F33" s="33"/>
      <c r="G33" s="33"/>
      <c r="H33" s="33"/>
      <c r="I33" s="33"/>
      <c r="J33" s="33"/>
      <c r="K33" s="33"/>
      <c r="L33" s="33"/>
      <c r="M33" s="33"/>
      <c r="N33" s="83"/>
    </row>
    <row r="34" ht="12.75">
      <c r="M34" s="23"/>
    </row>
  </sheetData>
  <printOptions/>
  <pageMargins left="0.25" right="0.25" top="1" bottom="1" header="0.5" footer="0.5"/>
  <pageSetup horizontalDpi="600" verticalDpi="600" orientation="landscape" paperSize="5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7.8515625" defaultRowHeight="12.75"/>
  <cols>
    <col min="1" max="1" width="14.421875" style="1" bestFit="1" customWidth="1"/>
    <col min="2" max="13" width="15.7109375" style="1" customWidth="1"/>
    <col min="14" max="14" width="17.00390625" style="1" bestFit="1" customWidth="1"/>
    <col min="15" max="16384" width="15.7109375" style="1" customWidth="1"/>
  </cols>
  <sheetData>
    <row r="1" spans="1:14" ht="12.75">
      <c r="A1" s="10" t="s">
        <v>0</v>
      </c>
      <c r="B1" s="9"/>
      <c r="C1" s="9"/>
      <c r="D1" s="11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0" t="s">
        <v>43</v>
      </c>
      <c r="B2" s="9"/>
      <c r="C2" s="9"/>
      <c r="D2" s="11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11" t="s">
        <v>44</v>
      </c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s="9" t="s">
        <v>106</v>
      </c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</row>
    <row r="5" ht="12.75">
      <c r="D5" s="2"/>
    </row>
    <row r="6" ht="12.75">
      <c r="D6" s="2"/>
    </row>
    <row r="7" ht="12.75">
      <c r="A7" s="2"/>
    </row>
    <row r="8" ht="12.75"/>
    <row r="9" spans="1:14" ht="12.75">
      <c r="A9" s="18" t="s">
        <v>45</v>
      </c>
      <c r="B9" s="12" t="s">
        <v>18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25</v>
      </c>
    </row>
    <row r="10" spans="1:1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2" t="s">
        <v>27</v>
      </c>
      <c r="B11" s="5">
        <v>456442.62</v>
      </c>
      <c r="C11" s="5">
        <v>451049</v>
      </c>
      <c r="D11" s="22">
        <v>497449.99</v>
      </c>
      <c r="E11" s="5">
        <v>435509.52</v>
      </c>
      <c r="F11" s="22">
        <v>451872.49</v>
      </c>
      <c r="G11" s="22">
        <v>642352.01</v>
      </c>
      <c r="H11" s="22">
        <v>496542.05</v>
      </c>
      <c r="I11" s="22">
        <v>435950.51</v>
      </c>
      <c r="J11" s="22">
        <v>623078.75</v>
      </c>
      <c r="K11" s="22">
        <v>561244.24</v>
      </c>
      <c r="L11" s="22">
        <v>493588.33</v>
      </c>
      <c r="M11" s="22">
        <v>510647.6</v>
      </c>
      <c r="N11" s="5">
        <f aca="true" t="shared" si="0" ref="N11:N26">SUM(B11:M11)</f>
        <v>6055727.109999999</v>
      </c>
    </row>
    <row r="12" spans="1:14" ht="12.75">
      <c r="A12" s="2" t="s">
        <v>28</v>
      </c>
      <c r="B12" s="6">
        <v>57493523.41</v>
      </c>
      <c r="C12" s="6">
        <v>57682942.27</v>
      </c>
      <c r="D12" s="33">
        <v>62115059.67</v>
      </c>
      <c r="E12" s="19">
        <v>58976880.21</v>
      </c>
      <c r="F12" s="33">
        <v>56929174.17</v>
      </c>
      <c r="G12" s="33">
        <v>70142963.67</v>
      </c>
      <c r="H12" s="33">
        <v>52938752.14</v>
      </c>
      <c r="I12" s="33">
        <v>57299031.74</v>
      </c>
      <c r="J12" s="33">
        <v>66166821.08</v>
      </c>
      <c r="K12" s="33">
        <v>57621612.91</v>
      </c>
      <c r="L12" s="33">
        <v>60706741.87</v>
      </c>
      <c r="M12" s="33">
        <v>63950872.78</v>
      </c>
      <c r="N12" s="6">
        <f t="shared" si="0"/>
        <v>722024375.92</v>
      </c>
    </row>
    <row r="13" spans="1:14" ht="12.75">
      <c r="A13" s="2" t="s">
        <v>29</v>
      </c>
      <c r="B13" s="6">
        <v>1278605.71</v>
      </c>
      <c r="C13" s="6">
        <v>1268920.46</v>
      </c>
      <c r="D13" s="33">
        <v>1247650.27</v>
      </c>
      <c r="E13" s="19">
        <v>1147921.61</v>
      </c>
      <c r="F13" s="33">
        <v>1112672.72</v>
      </c>
      <c r="G13" s="33">
        <v>1430615.29</v>
      </c>
      <c r="H13" s="33">
        <v>974204.88</v>
      </c>
      <c r="I13" s="33">
        <v>1013233.9</v>
      </c>
      <c r="J13" s="33">
        <v>1100361.18</v>
      </c>
      <c r="K13" s="33">
        <v>1012832.29</v>
      </c>
      <c r="L13" s="33">
        <v>1049808.39</v>
      </c>
      <c r="M13" s="33">
        <v>1150136.38</v>
      </c>
      <c r="N13" s="6">
        <f t="shared" si="0"/>
        <v>13786963.079999998</v>
      </c>
    </row>
    <row r="14" spans="1:14" ht="12.75">
      <c r="A14" s="2" t="s">
        <v>30</v>
      </c>
      <c r="B14" s="6">
        <v>1870552.47</v>
      </c>
      <c r="C14" s="6">
        <v>1896330.76</v>
      </c>
      <c r="D14" s="33">
        <v>1933579.5</v>
      </c>
      <c r="E14" s="19">
        <v>2110678.26</v>
      </c>
      <c r="F14" s="33">
        <v>1686783.24</v>
      </c>
      <c r="G14" s="33">
        <v>2196482.01</v>
      </c>
      <c r="H14" s="33">
        <v>1610291.49</v>
      </c>
      <c r="I14" s="33">
        <v>1630944.3</v>
      </c>
      <c r="J14" s="33">
        <v>2078300.85</v>
      </c>
      <c r="K14" s="33">
        <v>1808726.78</v>
      </c>
      <c r="L14" s="33">
        <v>1961338.07</v>
      </c>
      <c r="M14" s="33">
        <v>2101614.75</v>
      </c>
      <c r="N14" s="6">
        <f t="shared" si="0"/>
        <v>22885622.480000004</v>
      </c>
    </row>
    <row r="15" spans="1:14" ht="12.75">
      <c r="A15" s="2" t="s">
        <v>31</v>
      </c>
      <c r="B15" s="6">
        <v>11161.85</v>
      </c>
      <c r="C15" s="6">
        <v>18557.94</v>
      </c>
      <c r="D15" s="33">
        <v>20903.98</v>
      </c>
      <c r="E15" s="19">
        <v>16552.52</v>
      </c>
      <c r="F15" s="33">
        <v>16067.13</v>
      </c>
      <c r="G15" s="33">
        <v>15695.31</v>
      </c>
      <c r="H15" s="33">
        <v>13751.35</v>
      </c>
      <c r="I15" s="33">
        <v>62554.43</v>
      </c>
      <c r="J15" s="33">
        <v>16772.65</v>
      </c>
      <c r="K15" s="33">
        <v>15155.34</v>
      </c>
      <c r="L15" s="33">
        <v>12441.02</v>
      </c>
      <c r="M15" s="33">
        <v>35005.34</v>
      </c>
      <c r="N15" s="6">
        <f t="shared" si="0"/>
        <v>254618.86</v>
      </c>
    </row>
    <row r="16" spans="1:14" ht="12.75">
      <c r="A16" s="2" t="s">
        <v>32</v>
      </c>
      <c r="B16" s="6">
        <v>802230.25</v>
      </c>
      <c r="C16" s="6">
        <v>716529.19</v>
      </c>
      <c r="D16" s="33">
        <v>440103.95</v>
      </c>
      <c r="E16" s="19">
        <v>439241.09</v>
      </c>
      <c r="F16" s="33">
        <v>525508.34</v>
      </c>
      <c r="G16" s="33">
        <v>491544.6</v>
      </c>
      <c r="H16" s="33">
        <v>538401.56</v>
      </c>
      <c r="I16" s="33">
        <v>408026.78</v>
      </c>
      <c r="J16" s="33">
        <v>516680.67</v>
      </c>
      <c r="K16" s="33">
        <v>676100.32</v>
      </c>
      <c r="L16" s="33">
        <v>593093.59</v>
      </c>
      <c r="M16" s="33">
        <v>390555.75</v>
      </c>
      <c r="N16" s="6">
        <f t="shared" si="0"/>
        <v>6538016.09</v>
      </c>
    </row>
    <row r="17" spans="1:14" ht="12.75">
      <c r="A17" s="2" t="s">
        <v>33</v>
      </c>
      <c r="B17" s="6">
        <v>768863.59</v>
      </c>
      <c r="C17" s="6">
        <v>908607.25</v>
      </c>
      <c r="D17" s="33">
        <v>960664.64</v>
      </c>
      <c r="E17" s="19">
        <v>718805.22</v>
      </c>
      <c r="F17" s="33">
        <v>762463.09</v>
      </c>
      <c r="G17" s="33">
        <v>779915.01</v>
      </c>
      <c r="H17" s="33">
        <v>729894.72</v>
      </c>
      <c r="I17" s="33">
        <v>605208.88</v>
      </c>
      <c r="J17" s="33">
        <v>914675.01</v>
      </c>
      <c r="K17" s="33">
        <v>807619.61</v>
      </c>
      <c r="L17" s="33">
        <v>887801.43</v>
      </c>
      <c r="M17" s="33">
        <v>1125964.93</v>
      </c>
      <c r="N17" s="6">
        <f t="shared" si="0"/>
        <v>9970483.379999999</v>
      </c>
    </row>
    <row r="18" spans="1:14" ht="12.75">
      <c r="A18" s="2" t="s">
        <v>34</v>
      </c>
      <c r="B18" s="6">
        <v>293817.05</v>
      </c>
      <c r="C18" s="6">
        <v>537466.64</v>
      </c>
      <c r="D18" s="33">
        <v>401013.94</v>
      </c>
      <c r="E18" s="19">
        <v>348948.52</v>
      </c>
      <c r="F18" s="33">
        <v>295590.27</v>
      </c>
      <c r="G18" s="33">
        <v>348472.12</v>
      </c>
      <c r="H18" s="33">
        <v>225144.97</v>
      </c>
      <c r="I18" s="33">
        <v>352652.65</v>
      </c>
      <c r="J18" s="33">
        <v>434185.21</v>
      </c>
      <c r="K18" s="33">
        <v>394047.82</v>
      </c>
      <c r="L18" s="33">
        <v>457044.61</v>
      </c>
      <c r="M18" s="33">
        <v>462814.03</v>
      </c>
      <c r="N18" s="6">
        <f t="shared" si="0"/>
        <v>4551197.83</v>
      </c>
    </row>
    <row r="19" spans="1:14" ht="12.75">
      <c r="A19" s="2" t="s">
        <v>35</v>
      </c>
      <c r="B19" s="6">
        <v>18255.63</v>
      </c>
      <c r="C19" s="6">
        <v>42595.49</v>
      </c>
      <c r="D19" s="33">
        <v>15934.68</v>
      </c>
      <c r="E19" s="19">
        <v>52712.21</v>
      </c>
      <c r="F19" s="33">
        <v>43906.9</v>
      </c>
      <c r="G19" s="33">
        <v>55571.28</v>
      </c>
      <c r="H19" s="33">
        <v>35340.81</v>
      </c>
      <c r="I19" s="33">
        <v>42547.53</v>
      </c>
      <c r="J19" s="33">
        <v>44135.39</v>
      </c>
      <c r="K19" s="33">
        <v>51145.21</v>
      </c>
      <c r="L19" s="33">
        <v>44202.48</v>
      </c>
      <c r="M19" s="33">
        <v>50855.09</v>
      </c>
      <c r="N19" s="6">
        <f t="shared" si="0"/>
        <v>497202.70000000007</v>
      </c>
    </row>
    <row r="20" spans="1:14" ht="12.75">
      <c r="A20" s="2" t="s">
        <v>36</v>
      </c>
      <c r="B20" s="6">
        <v>774718.24</v>
      </c>
      <c r="C20" s="6">
        <v>614309</v>
      </c>
      <c r="D20" s="33">
        <v>610177.08</v>
      </c>
      <c r="E20" s="19">
        <v>568781.05</v>
      </c>
      <c r="F20" s="33">
        <v>580404.38</v>
      </c>
      <c r="G20" s="33">
        <v>594683.21</v>
      </c>
      <c r="H20" s="33">
        <v>533157.38</v>
      </c>
      <c r="I20" s="33">
        <v>519259.01</v>
      </c>
      <c r="J20" s="33">
        <v>676760.33</v>
      </c>
      <c r="K20" s="33">
        <v>899140.08</v>
      </c>
      <c r="L20" s="33">
        <v>573517.22</v>
      </c>
      <c r="M20" s="33">
        <v>747037.34</v>
      </c>
      <c r="N20" s="6">
        <f t="shared" si="0"/>
        <v>7691944.319999999</v>
      </c>
    </row>
    <row r="21" spans="1:14" ht="12.75">
      <c r="A21" s="2" t="s">
        <v>37</v>
      </c>
      <c r="B21" s="6">
        <v>55090.95</v>
      </c>
      <c r="C21" s="6">
        <v>61532.74</v>
      </c>
      <c r="D21" s="33">
        <v>58143.88</v>
      </c>
      <c r="E21" s="19">
        <v>64052.04</v>
      </c>
      <c r="F21" s="33">
        <v>61948.97</v>
      </c>
      <c r="G21" s="33">
        <v>72116.97</v>
      </c>
      <c r="H21" s="33">
        <v>61387.44</v>
      </c>
      <c r="I21" s="33">
        <v>68443.31</v>
      </c>
      <c r="J21" s="33">
        <v>81280.92</v>
      </c>
      <c r="K21" s="33">
        <v>61196.79</v>
      </c>
      <c r="L21" s="33">
        <v>55386.33</v>
      </c>
      <c r="M21" s="33">
        <v>71565.29</v>
      </c>
      <c r="N21" s="6">
        <f t="shared" si="0"/>
        <v>772145.6300000001</v>
      </c>
    </row>
    <row r="22" spans="1:14" ht="12.75">
      <c r="A22" s="2" t="s">
        <v>38</v>
      </c>
      <c r="B22" s="6">
        <v>802900.3</v>
      </c>
      <c r="C22" s="6">
        <v>819338.39</v>
      </c>
      <c r="D22" s="33">
        <v>812430.64</v>
      </c>
      <c r="E22" s="19">
        <v>763656.38</v>
      </c>
      <c r="F22" s="33">
        <v>755822.66</v>
      </c>
      <c r="G22" s="33">
        <v>974230.25</v>
      </c>
      <c r="H22" s="33">
        <v>635865.19</v>
      </c>
      <c r="I22" s="33">
        <v>704467.04</v>
      </c>
      <c r="J22" s="33">
        <v>792397.39</v>
      </c>
      <c r="K22" s="33">
        <v>747860.89</v>
      </c>
      <c r="L22" s="33">
        <v>835642.5</v>
      </c>
      <c r="M22" s="33">
        <v>948372.52</v>
      </c>
      <c r="N22" s="6">
        <f t="shared" si="0"/>
        <v>9592984.149999999</v>
      </c>
    </row>
    <row r="23" spans="1:14" ht="12.75">
      <c r="A23" s="2" t="s">
        <v>46</v>
      </c>
      <c r="B23" s="6">
        <v>1583809</v>
      </c>
      <c r="C23" s="6">
        <v>1604528.39</v>
      </c>
      <c r="D23" s="33">
        <v>1604818.36</v>
      </c>
      <c r="E23" s="19">
        <v>1514304.32</v>
      </c>
      <c r="F23" s="33">
        <v>1532294.69</v>
      </c>
      <c r="G23" s="33">
        <v>1720133.92</v>
      </c>
      <c r="H23" s="33">
        <v>1301795.88</v>
      </c>
      <c r="I23" s="33">
        <v>1287763.59</v>
      </c>
      <c r="J23" s="33">
        <v>1646992.8</v>
      </c>
      <c r="K23" s="33">
        <v>1474214.28</v>
      </c>
      <c r="L23" s="33">
        <v>1516477.57</v>
      </c>
      <c r="M23" s="33">
        <v>1545620.81</v>
      </c>
      <c r="N23" s="6">
        <f t="shared" si="0"/>
        <v>18332753.609999996</v>
      </c>
    </row>
    <row r="24" spans="1:14" ht="12.75">
      <c r="A24" s="2" t="s">
        <v>39</v>
      </c>
      <c r="B24" s="6">
        <v>93802.51</v>
      </c>
      <c r="C24" s="6">
        <v>111007.77</v>
      </c>
      <c r="D24" s="33">
        <v>95258.01</v>
      </c>
      <c r="E24" s="19">
        <v>105769.85</v>
      </c>
      <c r="F24" s="33">
        <v>90109.98</v>
      </c>
      <c r="G24" s="33">
        <v>201596.76</v>
      </c>
      <c r="H24" s="33">
        <v>122947.37</v>
      </c>
      <c r="I24" s="33">
        <v>103173.51</v>
      </c>
      <c r="J24" s="33">
        <v>120976.92</v>
      </c>
      <c r="K24" s="33">
        <v>86960.63</v>
      </c>
      <c r="L24" s="33">
        <v>105722.03</v>
      </c>
      <c r="M24" s="33">
        <v>108904.71</v>
      </c>
      <c r="N24" s="6">
        <f t="shared" si="0"/>
        <v>1346230.05</v>
      </c>
    </row>
    <row r="25" spans="1:14" ht="12.75">
      <c r="A25" s="2" t="s">
        <v>40</v>
      </c>
      <c r="B25" s="6">
        <v>380553.16</v>
      </c>
      <c r="C25" s="6">
        <v>154777.27</v>
      </c>
      <c r="D25" s="33">
        <v>403111.64</v>
      </c>
      <c r="E25" s="19">
        <v>215626.62</v>
      </c>
      <c r="F25" s="33">
        <v>167914.27</v>
      </c>
      <c r="G25" s="33">
        <v>165872.49</v>
      </c>
      <c r="H25" s="33">
        <v>116599.76</v>
      </c>
      <c r="I25" s="33">
        <v>186209.81</v>
      </c>
      <c r="J25" s="33">
        <v>240340.71</v>
      </c>
      <c r="K25" s="33">
        <v>180321.64</v>
      </c>
      <c r="L25" s="33">
        <v>111268.92</v>
      </c>
      <c r="M25" s="33">
        <v>108769.72</v>
      </c>
      <c r="N25" s="6">
        <f t="shared" si="0"/>
        <v>2431366.0100000002</v>
      </c>
    </row>
    <row r="26" spans="1:14" ht="12.75">
      <c r="A26" s="2" t="s">
        <v>41</v>
      </c>
      <c r="B26" s="6">
        <v>11620107.66</v>
      </c>
      <c r="C26" s="6">
        <v>11894038.2</v>
      </c>
      <c r="D26" s="33">
        <v>12657033.56</v>
      </c>
      <c r="E26" s="19">
        <v>11122652.44</v>
      </c>
      <c r="F26" s="33">
        <v>10659965.56</v>
      </c>
      <c r="G26" s="33">
        <v>13698954.91</v>
      </c>
      <c r="H26" s="33">
        <v>9171923.02</v>
      </c>
      <c r="I26" s="33">
        <v>9426494.76</v>
      </c>
      <c r="J26" s="33">
        <v>11831521.73</v>
      </c>
      <c r="K26" s="33">
        <f>10934692.54+336.33</f>
        <v>10935028.87</v>
      </c>
      <c r="L26" s="33">
        <f>10871824.56+404.97</f>
        <v>10872229.530000001</v>
      </c>
      <c r="M26" s="33">
        <v>11537563.99</v>
      </c>
      <c r="N26" s="6">
        <f t="shared" si="0"/>
        <v>135427514.23000002</v>
      </c>
    </row>
    <row r="27" spans="1:14" ht="12.75">
      <c r="A27" s="2" t="s">
        <v>42</v>
      </c>
      <c r="B27" s="6">
        <v>329222.94</v>
      </c>
      <c r="C27" s="6">
        <v>303720.53</v>
      </c>
      <c r="D27" s="33">
        <v>349173.66</v>
      </c>
      <c r="E27" s="19">
        <v>313737.87</v>
      </c>
      <c r="F27" s="33">
        <v>320027.94</v>
      </c>
      <c r="G27" s="33">
        <v>358477.5</v>
      </c>
      <c r="H27" s="33">
        <v>278646.34</v>
      </c>
      <c r="I27" s="33">
        <v>269723.51</v>
      </c>
      <c r="J27" s="33">
        <v>355973.27</v>
      </c>
      <c r="K27" s="33">
        <v>334983.79</v>
      </c>
      <c r="L27" s="33">
        <v>324163.9</v>
      </c>
      <c r="M27" s="33">
        <v>392807.04</v>
      </c>
      <c r="N27" s="6">
        <f>SUM(B27:M27)</f>
        <v>3930658.29</v>
      </c>
    </row>
    <row r="28" spans="1:14" ht="12.75">
      <c r="A28" s="2" t="s">
        <v>47</v>
      </c>
      <c r="B28" s="6">
        <v>557.69</v>
      </c>
      <c r="C28" s="6">
        <v>475.13</v>
      </c>
      <c r="D28" s="33">
        <v>624.13</v>
      </c>
      <c r="E28" s="19">
        <v>1392</v>
      </c>
      <c r="F28" s="33">
        <v>1318.01</v>
      </c>
      <c r="G28" s="33">
        <v>916.66</v>
      </c>
      <c r="H28" s="33">
        <v>734.34</v>
      </c>
      <c r="I28" s="33">
        <v>631.77</v>
      </c>
      <c r="J28" s="33">
        <v>944.95</v>
      </c>
      <c r="K28" s="33">
        <v>690.73</v>
      </c>
      <c r="L28" s="33">
        <v>639.33</v>
      </c>
      <c r="M28" s="33">
        <v>817.92</v>
      </c>
      <c r="N28" s="6">
        <f>SUM(B28:M28)</f>
        <v>9742.66</v>
      </c>
    </row>
    <row r="29" spans="2:14" ht="12.75">
      <c r="B29" s="4"/>
      <c r="C29" s="4"/>
      <c r="D29" s="7"/>
      <c r="E29" s="4"/>
      <c r="F29" s="7"/>
      <c r="G29" s="7"/>
      <c r="H29" s="7"/>
      <c r="I29" s="7"/>
      <c r="J29" s="7"/>
      <c r="K29" s="7"/>
      <c r="L29" s="7"/>
      <c r="M29" s="7"/>
      <c r="N29" s="8"/>
    </row>
    <row r="30" spans="1:14" ht="13.5" thickBot="1">
      <c r="A30" s="3" t="s">
        <v>25</v>
      </c>
      <c r="B30" s="13">
        <f aca="true" t="shared" si="1" ref="B30:N30">SUM(B11:B28)</f>
        <v>78634215.02999999</v>
      </c>
      <c r="C30" s="13">
        <f t="shared" si="1"/>
        <v>79086726.42</v>
      </c>
      <c r="D30" s="34">
        <f>SUM(D11:D29)</f>
        <v>84223131.58</v>
      </c>
      <c r="E30" s="13">
        <f t="shared" si="1"/>
        <v>78917221.73</v>
      </c>
      <c r="F30" s="34">
        <f t="shared" si="1"/>
        <v>75993844.81000002</v>
      </c>
      <c r="G30" s="34">
        <f t="shared" si="1"/>
        <v>93890593.97000001</v>
      </c>
      <c r="H30" s="34">
        <f t="shared" si="1"/>
        <v>69785380.69000001</v>
      </c>
      <c r="I30" s="34">
        <f t="shared" si="1"/>
        <v>74416317.03</v>
      </c>
      <c r="J30" s="34">
        <f t="shared" si="1"/>
        <v>87642199.81</v>
      </c>
      <c r="K30" s="34">
        <f t="shared" si="1"/>
        <v>77668882.22000001</v>
      </c>
      <c r="L30" s="34">
        <f t="shared" si="1"/>
        <v>80601107.12</v>
      </c>
      <c r="M30" s="34">
        <f t="shared" si="1"/>
        <v>85239925.99000002</v>
      </c>
      <c r="N30" s="13">
        <f t="shared" si="1"/>
        <v>966099546.4000001</v>
      </c>
    </row>
    <row r="31" ht="13.5" thickTop="1"/>
    <row r="40" ht="12" customHeight="1">
      <c r="H40" s="1" t="s">
        <v>98</v>
      </c>
    </row>
  </sheetData>
  <printOptions/>
  <pageMargins left="0.17" right="0.18" top="1" bottom="1" header="0.5" footer="0.5"/>
  <pageSetup fitToHeight="1" fitToWidth="1" horizontalDpi="600" verticalDpi="600" orientation="landscape" paperSize="5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7.8515625" defaultRowHeight="12.75"/>
  <cols>
    <col min="1" max="1" width="20.7109375" style="1" customWidth="1"/>
    <col min="2" max="13" width="15.7109375" style="1" customWidth="1"/>
    <col min="14" max="14" width="17.7109375" style="1" bestFit="1" customWidth="1"/>
    <col min="15" max="16384" width="15.7109375" style="1" customWidth="1"/>
  </cols>
  <sheetData>
    <row r="1" spans="1:14" ht="12.75">
      <c r="A1" s="10" t="s">
        <v>0</v>
      </c>
      <c r="B1" s="9"/>
      <c r="C1" s="9"/>
      <c r="D1" s="11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0" t="s">
        <v>43</v>
      </c>
      <c r="B2" s="9"/>
      <c r="C2" s="9"/>
      <c r="D2" s="11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10" t="s">
        <v>49</v>
      </c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s="10" t="s">
        <v>107</v>
      </c>
      <c r="B4" s="9"/>
      <c r="C4" s="9"/>
      <c r="D4" s="11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2.75">
      <c r="A5" s="9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</row>
    <row r="6" spans="1:4" ht="12.75">
      <c r="A6" s="14"/>
      <c r="B6" s="15"/>
      <c r="D6" s="2"/>
    </row>
    <row r="7" ht="12.75">
      <c r="A7"/>
    </row>
    <row r="8" ht="12.75"/>
    <row r="9" spans="1:14" ht="12.75">
      <c r="A9" s="16" t="s">
        <v>45</v>
      </c>
      <c r="B9" s="12" t="s">
        <v>18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25</v>
      </c>
    </row>
    <row r="10" spans="1:1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2" t="s">
        <v>27</v>
      </c>
      <c r="B11" s="5">
        <v>544350.44</v>
      </c>
      <c r="C11" s="43">
        <v>531495.73</v>
      </c>
      <c r="D11" s="43">
        <v>492070.11</v>
      </c>
      <c r="E11" s="43">
        <v>451171.9</v>
      </c>
      <c r="F11" s="44">
        <v>518041.64</v>
      </c>
      <c r="G11" s="44">
        <v>584742.56</v>
      </c>
      <c r="H11" s="44">
        <v>461060.23</v>
      </c>
      <c r="I11" s="44">
        <v>443648.85</v>
      </c>
      <c r="J11" s="44">
        <v>505048.84</v>
      </c>
      <c r="K11" s="44">
        <v>504235.94</v>
      </c>
      <c r="L11" s="44">
        <v>515372.18</v>
      </c>
      <c r="M11" s="44">
        <v>543840.48</v>
      </c>
      <c r="N11" s="43">
        <f aca="true" t="shared" si="0" ref="N11:N26">SUM(B11:M11)</f>
        <v>6095078.9</v>
      </c>
    </row>
    <row r="12" spans="1:14" ht="12.75">
      <c r="A12" s="2" t="s">
        <v>28</v>
      </c>
      <c r="B12" s="6">
        <v>57271302.87</v>
      </c>
      <c r="C12" s="6">
        <v>57197189.94</v>
      </c>
      <c r="D12" s="19">
        <v>58483707.85</v>
      </c>
      <c r="E12" s="19">
        <v>58324877.21</v>
      </c>
      <c r="F12" s="33">
        <v>56124011.81</v>
      </c>
      <c r="G12" s="33">
        <v>66635378.39</v>
      </c>
      <c r="H12" s="33">
        <v>54550928.74</v>
      </c>
      <c r="I12" s="33">
        <v>52053266.9</v>
      </c>
      <c r="J12" s="33">
        <v>62387536.1</v>
      </c>
      <c r="K12" s="33">
        <v>55359735.8</v>
      </c>
      <c r="L12" s="33">
        <v>57868188.03</v>
      </c>
      <c r="M12" s="33">
        <v>56572708.5</v>
      </c>
      <c r="N12" s="6">
        <f t="shared" si="0"/>
        <v>692828832.14</v>
      </c>
    </row>
    <row r="13" spans="1:14" ht="12.75">
      <c r="A13" s="2" t="s">
        <v>29</v>
      </c>
      <c r="B13" s="6">
        <v>1312034.07</v>
      </c>
      <c r="C13" s="6">
        <v>1301264.67</v>
      </c>
      <c r="D13" s="19">
        <v>1285792.97</v>
      </c>
      <c r="E13" s="19">
        <v>1217241.37</v>
      </c>
      <c r="F13" s="33">
        <v>1212113.93</v>
      </c>
      <c r="G13" s="33">
        <v>1517586.24</v>
      </c>
      <c r="H13" s="33">
        <v>1060924.47</v>
      </c>
      <c r="I13" s="33">
        <v>957414.26</v>
      </c>
      <c r="J13" s="33">
        <v>1234232.56</v>
      </c>
      <c r="K13" s="33">
        <v>1044829.53</v>
      </c>
      <c r="L13" s="33">
        <v>965786.93</v>
      </c>
      <c r="M13" s="33">
        <v>1205206.61</v>
      </c>
      <c r="N13" s="6">
        <f t="shared" si="0"/>
        <v>14314427.61</v>
      </c>
    </row>
    <row r="14" spans="1:14" ht="12.75">
      <c r="A14" s="2" t="s">
        <v>30</v>
      </c>
      <c r="B14" s="6">
        <v>2200610.99</v>
      </c>
      <c r="C14" s="6">
        <v>2697689.75</v>
      </c>
      <c r="D14" s="19">
        <v>2252465.79</v>
      </c>
      <c r="E14" s="19">
        <v>2227170.11</v>
      </c>
      <c r="F14" s="33">
        <v>1479653.86</v>
      </c>
      <c r="G14" s="33">
        <v>2360636.24</v>
      </c>
      <c r="H14" s="33">
        <v>1850114.16</v>
      </c>
      <c r="I14" s="33">
        <v>1857219.57</v>
      </c>
      <c r="J14" s="33">
        <v>2124733.29</v>
      </c>
      <c r="K14" s="33">
        <v>1950875.69</v>
      </c>
      <c r="L14" s="33">
        <v>2329731.2</v>
      </c>
      <c r="M14" s="33">
        <v>2549057.77</v>
      </c>
      <c r="N14" s="6">
        <f t="shared" si="0"/>
        <v>25879958.419999998</v>
      </c>
    </row>
    <row r="15" spans="1:14" ht="12.75">
      <c r="A15" s="2" t="s">
        <v>31</v>
      </c>
      <c r="B15" s="6">
        <v>14224.87</v>
      </c>
      <c r="C15" s="6">
        <v>13947.52</v>
      </c>
      <c r="D15" s="19">
        <v>13555.43</v>
      </c>
      <c r="E15" s="19">
        <v>7906.54</v>
      </c>
      <c r="F15" s="33">
        <v>10127.87</v>
      </c>
      <c r="G15" s="33">
        <v>17072.08</v>
      </c>
      <c r="H15" s="33">
        <v>10699.84</v>
      </c>
      <c r="I15" s="33">
        <v>6209.31</v>
      </c>
      <c r="J15" s="33">
        <v>16071.82</v>
      </c>
      <c r="K15" s="33">
        <v>6479.29</v>
      </c>
      <c r="L15" s="33">
        <v>5638.8</v>
      </c>
      <c r="M15" s="33">
        <v>38731.68</v>
      </c>
      <c r="N15" s="6">
        <f t="shared" si="0"/>
        <v>160665.05</v>
      </c>
    </row>
    <row r="16" spans="1:14" ht="12.75">
      <c r="A16" s="2" t="s">
        <v>32</v>
      </c>
      <c r="B16" s="6">
        <v>146289.93</v>
      </c>
      <c r="C16" s="6">
        <v>21086.47</v>
      </c>
      <c r="D16" s="19">
        <v>16716.95</v>
      </c>
      <c r="E16" s="19">
        <v>17862.73</v>
      </c>
      <c r="F16" s="33">
        <v>652596.14</v>
      </c>
      <c r="G16" s="33">
        <v>183755.67</v>
      </c>
      <c r="H16" s="33">
        <v>99140.63</v>
      </c>
      <c r="I16" s="33">
        <v>157845.64</v>
      </c>
      <c r="J16" s="33">
        <v>199893.46</v>
      </c>
      <c r="K16" s="33">
        <v>113226.76</v>
      </c>
      <c r="L16" s="33">
        <v>152940.9</v>
      </c>
      <c r="M16" s="33">
        <v>226613.9</v>
      </c>
      <c r="N16" s="6">
        <f t="shared" si="0"/>
        <v>1987969.18</v>
      </c>
    </row>
    <row r="17" spans="1:14" ht="12.75">
      <c r="A17" s="2" t="s">
        <v>33</v>
      </c>
      <c r="B17" s="6">
        <v>664117.84</v>
      </c>
      <c r="C17" s="6">
        <v>709542.06</v>
      </c>
      <c r="D17" s="19">
        <v>665790.38</v>
      </c>
      <c r="E17" s="19">
        <v>693098.08</v>
      </c>
      <c r="F17" s="33">
        <v>664413.68</v>
      </c>
      <c r="G17" s="33">
        <v>638808.02</v>
      </c>
      <c r="H17" s="33">
        <v>698396.44</v>
      </c>
      <c r="I17" s="33">
        <v>580575.12</v>
      </c>
      <c r="J17" s="33">
        <v>678031.65</v>
      </c>
      <c r="K17" s="33">
        <v>776300.5</v>
      </c>
      <c r="L17" s="33">
        <v>913995.35</v>
      </c>
      <c r="M17" s="33">
        <v>780619.92</v>
      </c>
      <c r="N17" s="6">
        <f t="shared" si="0"/>
        <v>8463689.040000001</v>
      </c>
    </row>
    <row r="18" spans="1:14" ht="12.75">
      <c r="A18" s="2" t="s">
        <v>34</v>
      </c>
      <c r="B18" s="6">
        <v>127771.43</v>
      </c>
      <c r="C18" s="6">
        <v>123273.39</v>
      </c>
      <c r="D18" s="19">
        <v>142013.8</v>
      </c>
      <c r="E18" s="19">
        <v>155147.63</v>
      </c>
      <c r="F18" s="33">
        <v>170643.03</v>
      </c>
      <c r="G18" s="33">
        <v>131404.51</v>
      </c>
      <c r="H18" s="33">
        <v>31179.32</v>
      </c>
      <c r="I18" s="33">
        <v>91309.57</v>
      </c>
      <c r="J18" s="33">
        <v>184614.19</v>
      </c>
      <c r="K18" s="33">
        <v>276241.33</v>
      </c>
      <c r="L18" s="33">
        <v>228499.01</v>
      </c>
      <c r="M18" s="33">
        <v>185025.27</v>
      </c>
      <c r="N18" s="6">
        <f t="shared" si="0"/>
        <v>1847122.48</v>
      </c>
    </row>
    <row r="19" spans="1:14" ht="12.75">
      <c r="A19" s="2" t="s">
        <v>35</v>
      </c>
      <c r="B19" s="6">
        <v>30155.56</v>
      </c>
      <c r="C19" s="6">
        <v>34475.79</v>
      </c>
      <c r="D19" s="19">
        <v>27177.6</v>
      </c>
      <c r="E19" s="19">
        <v>27342.65</v>
      </c>
      <c r="F19" s="33">
        <v>28703.86</v>
      </c>
      <c r="G19" s="33">
        <v>25493.22</v>
      </c>
      <c r="H19" s="33">
        <v>22416.67</v>
      </c>
      <c r="I19" s="33">
        <v>21378.32</v>
      </c>
      <c r="J19" s="33">
        <v>26712.08</v>
      </c>
      <c r="K19" s="33">
        <v>26837.95</v>
      </c>
      <c r="L19" s="33">
        <v>27066.55</v>
      </c>
      <c r="M19" s="33">
        <v>27614.73</v>
      </c>
      <c r="N19" s="6">
        <f t="shared" si="0"/>
        <v>325374.98000000004</v>
      </c>
    </row>
    <row r="20" spans="1:14" ht="12.75">
      <c r="A20" s="2" t="s">
        <v>36</v>
      </c>
      <c r="B20" s="6">
        <v>514464.5</v>
      </c>
      <c r="C20" s="6">
        <v>527189.55</v>
      </c>
      <c r="D20" s="19">
        <v>573601.4</v>
      </c>
      <c r="E20" s="19">
        <v>494706.16</v>
      </c>
      <c r="F20" s="33">
        <v>462692.83</v>
      </c>
      <c r="G20" s="33">
        <v>490736.91</v>
      </c>
      <c r="H20" s="33">
        <v>450834.46</v>
      </c>
      <c r="I20" s="33">
        <v>427347.23</v>
      </c>
      <c r="J20" s="33">
        <v>490563.42</v>
      </c>
      <c r="K20" s="33">
        <v>477758.61</v>
      </c>
      <c r="L20" s="33">
        <v>529660.53</v>
      </c>
      <c r="M20" s="33">
        <v>922815.28</v>
      </c>
      <c r="N20" s="6">
        <f t="shared" si="0"/>
        <v>6362370.880000002</v>
      </c>
    </row>
    <row r="21" spans="1:14" ht="12.75">
      <c r="A21" s="2" t="s">
        <v>37</v>
      </c>
      <c r="B21" s="6">
        <v>35556.72</v>
      </c>
      <c r="C21" s="6">
        <v>37800.71</v>
      </c>
      <c r="D21" s="19">
        <v>38557.7</v>
      </c>
      <c r="E21" s="19">
        <v>42465.36</v>
      </c>
      <c r="F21" s="33">
        <v>42071.93</v>
      </c>
      <c r="G21" s="33">
        <v>47668.21</v>
      </c>
      <c r="H21" s="33">
        <v>36547.8</v>
      </c>
      <c r="I21" s="33">
        <v>40668.21</v>
      </c>
      <c r="J21" s="33">
        <v>43347.37</v>
      </c>
      <c r="K21" s="33">
        <v>32373.03</v>
      </c>
      <c r="L21" s="33">
        <v>34697.17</v>
      </c>
      <c r="M21" s="33">
        <v>34388.87</v>
      </c>
      <c r="N21" s="6">
        <f t="shared" si="0"/>
        <v>466143.08</v>
      </c>
    </row>
    <row r="22" spans="1:14" ht="12.75">
      <c r="A22" s="2" t="s">
        <v>38</v>
      </c>
      <c r="B22" s="6">
        <v>582863.61</v>
      </c>
      <c r="C22" s="6">
        <v>569270.66</v>
      </c>
      <c r="D22" s="19">
        <v>547916.33</v>
      </c>
      <c r="E22" s="19">
        <v>616641.23</v>
      </c>
      <c r="F22" s="33">
        <v>571192.03</v>
      </c>
      <c r="G22" s="33">
        <v>614189.11</v>
      </c>
      <c r="H22" s="33">
        <v>500550.54</v>
      </c>
      <c r="I22" s="33">
        <v>507499.67</v>
      </c>
      <c r="J22" s="33">
        <v>582749.01</v>
      </c>
      <c r="K22" s="33">
        <v>536791.24</v>
      </c>
      <c r="L22" s="33">
        <v>553497.49</v>
      </c>
      <c r="M22" s="33">
        <v>846357.54</v>
      </c>
      <c r="N22" s="6">
        <f t="shared" si="0"/>
        <v>7029518.460000001</v>
      </c>
    </row>
    <row r="23" spans="1:14" ht="12.75">
      <c r="A23" s="2" t="s">
        <v>46</v>
      </c>
      <c r="B23" s="6">
        <v>1956456.49</v>
      </c>
      <c r="C23" s="6">
        <v>2051319.01</v>
      </c>
      <c r="D23" s="19">
        <v>1914111.84</v>
      </c>
      <c r="E23" s="19">
        <v>1817000.56</v>
      </c>
      <c r="F23" s="33">
        <v>1858008.42</v>
      </c>
      <c r="G23" s="33">
        <v>2198331.58</v>
      </c>
      <c r="H23" s="33">
        <v>1563893.59</v>
      </c>
      <c r="I23" s="33">
        <v>1570760.18</v>
      </c>
      <c r="J23" s="33">
        <v>2007736.83</v>
      </c>
      <c r="K23" s="33">
        <v>1695106.54</v>
      </c>
      <c r="L23" s="33">
        <v>1812606.89</v>
      </c>
      <c r="M23" s="33">
        <v>1871595.26</v>
      </c>
      <c r="N23" s="6">
        <f t="shared" si="0"/>
        <v>22316927.19</v>
      </c>
    </row>
    <row r="24" spans="1:14" ht="12.75">
      <c r="A24" s="2" t="s">
        <v>39</v>
      </c>
      <c r="B24" s="6">
        <v>53481.68</v>
      </c>
      <c r="C24" s="6">
        <v>47938.7</v>
      </c>
      <c r="D24" s="19">
        <v>48124.03</v>
      </c>
      <c r="E24" s="19">
        <v>45409.32</v>
      </c>
      <c r="F24" s="33">
        <v>42074.6</v>
      </c>
      <c r="G24" s="33">
        <v>57066.9</v>
      </c>
      <c r="H24" s="33">
        <v>49373.88</v>
      </c>
      <c r="I24" s="33">
        <v>42134.61</v>
      </c>
      <c r="J24" s="33">
        <v>61084.17</v>
      </c>
      <c r="K24" s="33">
        <v>45468.33</v>
      </c>
      <c r="L24" s="33">
        <v>47637.22</v>
      </c>
      <c r="M24" s="33">
        <v>46589.59</v>
      </c>
      <c r="N24" s="6">
        <f t="shared" si="0"/>
        <v>586383.03</v>
      </c>
    </row>
    <row r="25" spans="1:14" ht="12.75">
      <c r="A25" s="2" t="s">
        <v>40</v>
      </c>
      <c r="B25" s="6">
        <v>79621.03</v>
      </c>
      <c r="C25" s="6">
        <v>82718.58</v>
      </c>
      <c r="D25" s="19">
        <v>99292.24</v>
      </c>
      <c r="E25" s="19">
        <v>75915.62</v>
      </c>
      <c r="F25" s="33">
        <v>58491.8</v>
      </c>
      <c r="G25" s="33">
        <v>83443.33</v>
      </c>
      <c r="H25" s="33">
        <v>39640.77</v>
      </c>
      <c r="I25" s="33">
        <v>49012.19</v>
      </c>
      <c r="J25" s="33">
        <v>79775.48</v>
      </c>
      <c r="K25" s="33">
        <v>42724.2</v>
      </c>
      <c r="L25" s="33">
        <v>75946.66</v>
      </c>
      <c r="M25" s="33">
        <v>67740.13</v>
      </c>
      <c r="N25" s="6">
        <f>SUM(B25:M25)</f>
        <v>834322.03</v>
      </c>
    </row>
    <row r="26" spans="1:14" ht="12.75">
      <c r="A26" s="2" t="s">
        <v>41</v>
      </c>
      <c r="B26" s="6">
        <v>12809729.07</v>
      </c>
      <c r="C26" s="6">
        <v>13256230.25</v>
      </c>
      <c r="D26" s="19">
        <v>13511413.99</v>
      </c>
      <c r="E26" s="19">
        <v>12190193.01</v>
      </c>
      <c r="F26" s="33">
        <v>12408633.12</v>
      </c>
      <c r="G26" s="33">
        <v>15808911.01</v>
      </c>
      <c r="H26" s="33">
        <v>11156867.08</v>
      </c>
      <c r="I26" s="33">
        <v>11145887.83</v>
      </c>
      <c r="J26" s="33">
        <v>13617783.53</v>
      </c>
      <c r="K26" s="33">
        <v>11671141.53</v>
      </c>
      <c r="L26" s="33">
        <v>12611535.06</v>
      </c>
      <c r="M26" s="33">
        <v>13140377.16</v>
      </c>
      <c r="N26" s="6">
        <f t="shared" si="0"/>
        <v>153328702.64</v>
      </c>
    </row>
    <row r="27" spans="1:14" ht="12.75">
      <c r="A27" s="2" t="s">
        <v>42</v>
      </c>
      <c r="B27" s="6">
        <v>180568</v>
      </c>
      <c r="C27" s="6">
        <v>173820.37</v>
      </c>
      <c r="D27" s="19">
        <v>213764.52</v>
      </c>
      <c r="E27" s="19">
        <v>167468.61</v>
      </c>
      <c r="F27" s="33">
        <v>159229.6</v>
      </c>
      <c r="G27" s="33">
        <v>236384.22</v>
      </c>
      <c r="H27" s="33">
        <v>148770.88</v>
      </c>
      <c r="I27" s="33">
        <v>162493.88</v>
      </c>
      <c r="J27" s="33">
        <v>222837.6</v>
      </c>
      <c r="K27" s="33">
        <v>177930.92</v>
      </c>
      <c r="L27" s="33">
        <v>172454.35</v>
      </c>
      <c r="M27" s="33">
        <v>200698.55</v>
      </c>
      <c r="N27" s="6">
        <f>SUM(B27:M27)</f>
        <v>2216421.5</v>
      </c>
    </row>
    <row r="28" spans="1:14" ht="12.75">
      <c r="A28" s="2" t="s">
        <v>48</v>
      </c>
      <c r="B28" s="6">
        <v>654674.29</v>
      </c>
      <c r="C28" s="6">
        <v>658186.43</v>
      </c>
      <c r="D28" s="19">
        <v>687789.23</v>
      </c>
      <c r="E28" s="19">
        <v>657914.96</v>
      </c>
      <c r="F28" s="33">
        <v>635483.57</v>
      </c>
      <c r="G28" s="33">
        <v>781505</v>
      </c>
      <c r="H28" s="33">
        <v>582719.2</v>
      </c>
      <c r="I28" s="33">
        <v>588125.17</v>
      </c>
      <c r="J28" s="33">
        <v>702356.27</v>
      </c>
      <c r="K28" s="33">
        <v>637167.83</v>
      </c>
      <c r="L28" s="33">
        <v>655575.89</v>
      </c>
      <c r="M28" s="33">
        <v>673129.48</v>
      </c>
      <c r="N28" s="6">
        <f>SUM(B28:M28)</f>
        <v>7914627.319999998</v>
      </c>
    </row>
    <row r="29" spans="1:14" ht="12.75">
      <c r="A29" s="2" t="s">
        <v>50</v>
      </c>
      <c r="B29" s="6">
        <v>8120211.71</v>
      </c>
      <c r="C29" s="6">
        <v>7729707.43</v>
      </c>
      <c r="D29" s="19">
        <v>10698800.64</v>
      </c>
      <c r="E29" s="19">
        <v>8504157.99</v>
      </c>
      <c r="F29" s="33">
        <v>7642820.88</v>
      </c>
      <c r="G29" s="33">
        <v>11795980.53</v>
      </c>
      <c r="H29" s="33">
        <v>4389954.12</v>
      </c>
      <c r="I29">
        <v>7721549.62</v>
      </c>
      <c r="J29" s="33">
        <v>8490612.64</v>
      </c>
      <c r="K29" s="33">
        <v>9531364.9</v>
      </c>
      <c r="L29" s="33">
        <v>7915587.52</v>
      </c>
      <c r="M29" s="33">
        <v>9743560.94</v>
      </c>
      <c r="N29" s="6">
        <f>SUM(B29:M29)</f>
        <v>102284308.92</v>
      </c>
    </row>
    <row r="30" spans="2:14" ht="12.75">
      <c r="B30" s="4"/>
      <c r="C30" s="4"/>
      <c r="D30" s="20"/>
      <c r="E30" s="4"/>
      <c r="F30" s="7"/>
      <c r="G30" s="7"/>
      <c r="H30" s="7"/>
      <c r="I30" s="7"/>
      <c r="J30" s="7"/>
      <c r="K30" s="7"/>
      <c r="L30" s="7"/>
      <c r="M30" s="7"/>
      <c r="N30" s="4"/>
    </row>
    <row r="31" spans="1:14" ht="13.5" thickBot="1">
      <c r="A31" s="17" t="s">
        <v>25</v>
      </c>
      <c r="B31" s="45">
        <f>SUM(B11:B29)</f>
        <v>87298485.1</v>
      </c>
      <c r="C31" s="45">
        <f aca="true" t="shared" si="1" ref="C31:N31">SUM(C11:C29)</f>
        <v>87764147.01000002</v>
      </c>
      <c r="D31" s="45">
        <f t="shared" si="1"/>
        <v>91712662.80000001</v>
      </c>
      <c r="E31" s="45">
        <f t="shared" si="1"/>
        <v>87733691.03999998</v>
      </c>
      <c r="F31" s="46">
        <f>SUM(F11:F29)</f>
        <v>84741004.59999998</v>
      </c>
      <c r="G31" s="46">
        <f t="shared" si="1"/>
        <v>104209093.72999999</v>
      </c>
      <c r="H31" s="46">
        <f>SUM(H11:H29)</f>
        <v>77704012.82000001</v>
      </c>
      <c r="I31" s="46">
        <f>SUM(I11:I29)</f>
        <v>78424346.13</v>
      </c>
      <c r="J31" s="46">
        <f>SUM(J11:J29)</f>
        <v>93655720.31000002</v>
      </c>
      <c r="K31" s="46">
        <f>SUM(K11:K29)</f>
        <v>84906589.92</v>
      </c>
      <c r="L31" s="46">
        <f t="shared" si="1"/>
        <v>87416417.72999999</v>
      </c>
      <c r="M31" s="46">
        <f t="shared" si="1"/>
        <v>89676671.66</v>
      </c>
      <c r="N31" s="45">
        <f t="shared" si="1"/>
        <v>1055242842.8499999</v>
      </c>
    </row>
    <row r="32" ht="13.5" thickTop="1">
      <c r="M32" s="23"/>
    </row>
  </sheetData>
  <printOptions/>
  <pageMargins left="0.17" right="0.18" top="1" bottom="1" header="0.5" footer="0.5"/>
  <pageSetup fitToHeight="1" fitToWidth="1" horizontalDpi="600" verticalDpi="600" orientation="landscape" paperSize="5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90" zoomScaleNormal="9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7.8515625" defaultRowHeight="12.75"/>
  <cols>
    <col min="1" max="1" width="34.140625" style="1" customWidth="1"/>
    <col min="2" max="13" width="15.7109375" style="39" customWidth="1"/>
    <col min="14" max="14" width="17.140625" style="39" customWidth="1"/>
    <col min="15" max="16384" width="15.7109375" style="1" customWidth="1"/>
  </cols>
  <sheetData>
    <row r="1" spans="1:14" ht="12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.75">
      <c r="A2" s="149" t="s">
        <v>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2.75">
      <c r="A3" s="149" t="s">
        <v>51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2.75">
      <c r="A4" s="149" t="s">
        <v>107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ht="12.75"/>
    <row r="6" ht="12.75"/>
    <row r="7" ht="12.75"/>
    <row r="8" ht="12.75"/>
    <row r="9" spans="1:14" ht="12.75">
      <c r="A9" s="16" t="s">
        <v>45</v>
      </c>
      <c r="B9" s="48" t="s">
        <v>18</v>
      </c>
      <c r="C9" s="48" t="s">
        <v>1</v>
      </c>
      <c r="D9" s="48" t="s">
        <v>2</v>
      </c>
      <c r="E9" s="48" t="s">
        <v>3</v>
      </c>
      <c r="F9" s="48" t="s">
        <v>4</v>
      </c>
      <c r="G9" s="48" t="s">
        <v>5</v>
      </c>
      <c r="H9" s="48" t="s">
        <v>6</v>
      </c>
      <c r="I9" s="48" t="s">
        <v>7</v>
      </c>
      <c r="J9" s="48" t="s">
        <v>8</v>
      </c>
      <c r="K9" s="48" t="s">
        <v>9</v>
      </c>
      <c r="L9" s="48" t="s">
        <v>10</v>
      </c>
      <c r="M9" s="48" t="s">
        <v>11</v>
      </c>
      <c r="N9" s="48" t="s">
        <v>25</v>
      </c>
    </row>
    <row r="10" ht="12.75">
      <c r="A10" s="4"/>
    </row>
    <row r="11" ht="12.75">
      <c r="A11" s="2"/>
    </row>
    <row r="12" spans="1:14" ht="12.75">
      <c r="A12" s="2" t="s">
        <v>76</v>
      </c>
      <c r="B12" s="56">
        <v>196519.69</v>
      </c>
      <c r="C12" s="41">
        <v>198738.13</v>
      </c>
      <c r="D12" s="41">
        <v>198655.5</v>
      </c>
      <c r="E12" s="41">
        <v>187655.79</v>
      </c>
      <c r="F12" s="41">
        <v>190050.09</v>
      </c>
      <c r="G12" s="41">
        <v>213311.09</v>
      </c>
      <c r="H12" s="41">
        <v>155704.3</v>
      </c>
      <c r="I12" s="41">
        <v>159874.62</v>
      </c>
      <c r="J12" s="41">
        <v>204592.09</v>
      </c>
      <c r="K12" s="41">
        <v>182795.59</v>
      </c>
      <c r="L12" s="41">
        <v>187997.29</v>
      </c>
      <c r="M12" s="88">
        <v>190608.01</v>
      </c>
      <c r="N12" s="41">
        <f aca="true" t="shared" si="0" ref="N12:N19">SUM(B12:M12)</f>
        <v>2266502.1900000004</v>
      </c>
    </row>
    <row r="13" spans="1:14" ht="12.75">
      <c r="A13" s="2" t="s">
        <v>65</v>
      </c>
      <c r="B13" s="39">
        <v>196519.69</v>
      </c>
      <c r="C13" s="39">
        <v>198738.13</v>
      </c>
      <c r="D13" s="39">
        <v>198655.5</v>
      </c>
      <c r="E13" s="39">
        <v>187655.79</v>
      </c>
      <c r="F13" s="39">
        <v>190050.09</v>
      </c>
      <c r="G13" s="39">
        <v>213311.09</v>
      </c>
      <c r="H13" s="39">
        <v>159540.65</v>
      </c>
      <c r="I13" s="39">
        <v>159618.62</v>
      </c>
      <c r="J13" s="39">
        <v>204216.95</v>
      </c>
      <c r="K13" s="39">
        <v>182803.28</v>
      </c>
      <c r="L13" s="39">
        <v>188037.8</v>
      </c>
      <c r="M13" s="84">
        <v>192275.9</v>
      </c>
      <c r="N13" s="39">
        <f t="shared" si="0"/>
        <v>2271423.49</v>
      </c>
    </row>
    <row r="14" spans="1:14" ht="12.75">
      <c r="A14" s="2" t="s">
        <v>96</v>
      </c>
      <c r="B14" s="39">
        <v>97868.71</v>
      </c>
      <c r="C14" s="39">
        <v>97783.57</v>
      </c>
      <c r="D14" s="39">
        <v>99259.85</v>
      </c>
      <c r="E14" s="39">
        <v>93180.05</v>
      </c>
      <c r="F14" s="39">
        <v>94956.71</v>
      </c>
      <c r="G14" s="39">
        <v>106616.62</v>
      </c>
      <c r="H14" s="39">
        <v>79390.93</v>
      </c>
      <c r="I14" s="39">
        <v>79369.59</v>
      </c>
      <c r="J14" s="39">
        <v>102031.2</v>
      </c>
      <c r="K14" s="39">
        <v>91310.02</v>
      </c>
      <c r="L14" s="39">
        <v>94143.85</v>
      </c>
      <c r="M14" s="84">
        <v>95612.15</v>
      </c>
      <c r="N14" s="39">
        <f t="shared" si="0"/>
        <v>1131523.2499999998</v>
      </c>
    </row>
    <row r="15" spans="1:14" ht="12.75">
      <c r="A15" s="2" t="s">
        <v>70</v>
      </c>
      <c r="B15" s="39">
        <v>53749.78</v>
      </c>
      <c r="C15" s="39">
        <v>53720.03</v>
      </c>
      <c r="D15" s="39">
        <v>58666.13</v>
      </c>
      <c r="E15" s="39">
        <v>53817.06</v>
      </c>
      <c r="F15" s="39">
        <v>53474.49</v>
      </c>
      <c r="G15" s="39">
        <v>72136.49</v>
      </c>
      <c r="H15" s="39">
        <v>53932.49</v>
      </c>
      <c r="I15" s="39">
        <v>50809.32</v>
      </c>
      <c r="J15" s="39">
        <v>68822.45</v>
      </c>
      <c r="K15" s="39">
        <v>62345.7</v>
      </c>
      <c r="L15" s="39">
        <v>59067.94</v>
      </c>
      <c r="M15" s="84">
        <v>66420.64</v>
      </c>
      <c r="N15" s="39">
        <f t="shared" si="0"/>
        <v>706962.5199999999</v>
      </c>
    </row>
    <row r="16" spans="1:14" ht="12.75">
      <c r="A16" s="2" t="s">
        <v>62</v>
      </c>
      <c r="B16" s="39">
        <v>53749.78</v>
      </c>
      <c r="C16" s="39">
        <v>53720.03</v>
      </c>
      <c r="D16" s="39">
        <v>58666.13</v>
      </c>
      <c r="E16" s="39">
        <v>53817.06</v>
      </c>
      <c r="F16" s="39">
        <v>53474.49</v>
      </c>
      <c r="G16" s="39">
        <v>72136.49</v>
      </c>
      <c r="H16" s="39">
        <v>53930.53</v>
      </c>
      <c r="I16" s="39">
        <v>50790.65</v>
      </c>
      <c r="J16" s="39">
        <v>68822.45</v>
      </c>
      <c r="K16" s="39">
        <v>62345.7</v>
      </c>
      <c r="L16" s="39">
        <v>59067.94</v>
      </c>
      <c r="M16" s="84">
        <v>66381.76</v>
      </c>
      <c r="N16" s="39">
        <f t="shared" si="0"/>
        <v>706903.01</v>
      </c>
    </row>
    <row r="17" spans="1:14" ht="12.75">
      <c r="A17" s="2" t="s">
        <v>110</v>
      </c>
      <c r="B17" s="39">
        <v>53804.06</v>
      </c>
      <c r="C17" s="39">
        <v>53767.72</v>
      </c>
      <c r="D17" s="39">
        <v>58610.74</v>
      </c>
      <c r="E17" s="39">
        <v>53567.92</v>
      </c>
      <c r="F17" s="39">
        <v>53477.95</v>
      </c>
      <c r="G17" s="39">
        <v>71990.3</v>
      </c>
      <c r="H17" s="39">
        <v>53909.54</v>
      </c>
      <c r="I17" s="39">
        <v>50745.21</v>
      </c>
      <c r="J17" s="39">
        <v>68769.68</v>
      </c>
      <c r="K17" s="39">
        <v>62344.99</v>
      </c>
      <c r="L17" s="39">
        <v>58944.65</v>
      </c>
      <c r="M17" s="84">
        <v>66367.04</v>
      </c>
      <c r="N17" s="39">
        <f t="shared" si="0"/>
        <v>706299.8</v>
      </c>
    </row>
    <row r="18" spans="1:14" ht="12.75">
      <c r="A18" s="25" t="s">
        <v>63</v>
      </c>
      <c r="B18" s="39">
        <v>7035314.14</v>
      </c>
      <c r="C18" s="39">
        <v>7031548.07</v>
      </c>
      <c r="D18" s="39">
        <v>7370553.2</v>
      </c>
      <c r="E18" s="39">
        <v>7203854.71</v>
      </c>
      <c r="F18" s="39">
        <v>7000544.78</v>
      </c>
      <c r="G18" s="39">
        <v>8565998.14</v>
      </c>
      <c r="H18" s="39">
        <v>6510103.84</v>
      </c>
      <c r="I18" s="39">
        <v>6544547.81</v>
      </c>
      <c r="J18" s="39">
        <v>7683633.84</v>
      </c>
      <c r="K18" s="39">
        <v>6932830.71</v>
      </c>
      <c r="L18" s="39">
        <v>7171820.84</v>
      </c>
      <c r="M18" s="39">
        <v>7244564.63</v>
      </c>
      <c r="N18" s="39">
        <f t="shared" si="0"/>
        <v>86295314.71</v>
      </c>
    </row>
    <row r="19" spans="1:14" ht="12.75">
      <c r="A19" s="25" t="s">
        <v>69</v>
      </c>
      <c r="B19" s="39">
        <v>14061236.18</v>
      </c>
      <c r="C19" s="39">
        <v>14056689.07</v>
      </c>
      <c r="D19" s="39">
        <v>14750614.12</v>
      </c>
      <c r="E19" s="57">
        <v>14400172.91</v>
      </c>
      <c r="F19" s="39">
        <v>14003372.48</v>
      </c>
      <c r="G19" s="39">
        <v>17112832.38</v>
      </c>
      <c r="H19" s="39">
        <v>13007746.78</v>
      </c>
      <c r="I19" s="39">
        <v>13097408.120000001</v>
      </c>
      <c r="J19" s="39">
        <v>15360198.64</v>
      </c>
      <c r="K19" s="39">
        <v>13837108.93</v>
      </c>
      <c r="L19" s="39">
        <v>14335279.3</v>
      </c>
      <c r="M19" s="39">
        <v>14500477.65</v>
      </c>
      <c r="N19" s="39">
        <f t="shared" si="0"/>
        <v>172523136.56000003</v>
      </c>
    </row>
    <row r="20" spans="1:14" ht="12.75">
      <c r="A20" s="1" t="s">
        <v>78</v>
      </c>
      <c r="B20" s="39">
        <v>7035190.85</v>
      </c>
      <c r="C20" s="39">
        <v>7030119.84</v>
      </c>
      <c r="D20" s="39">
        <v>7371727.7</v>
      </c>
      <c r="E20" s="39">
        <v>7203146.5</v>
      </c>
      <c r="F20" s="39">
        <v>7001344.07</v>
      </c>
      <c r="G20" s="39">
        <v>8565787.9</v>
      </c>
      <c r="H20" s="39">
        <v>6498944.03</v>
      </c>
      <c r="I20" s="39">
        <v>6544565.49</v>
      </c>
      <c r="J20" s="39">
        <v>7683502.55</v>
      </c>
      <c r="K20" s="39">
        <v>6927959.59</v>
      </c>
      <c r="L20" s="39">
        <v>7171986.97</v>
      </c>
      <c r="M20" s="39">
        <v>7242215.02</v>
      </c>
      <c r="N20" s="39">
        <f aca="true" t="shared" si="1" ref="N20:N32">SUM(B20:M20)</f>
        <v>86276490.50999999</v>
      </c>
    </row>
    <row r="21" spans="1:14" ht="12.75">
      <c r="A21" s="1" t="s">
        <v>97</v>
      </c>
      <c r="B21" s="39">
        <v>6973548.59</v>
      </c>
      <c r="C21" s="39">
        <v>7005798.23</v>
      </c>
      <c r="D21" s="39">
        <v>7331030.37</v>
      </c>
      <c r="E21" s="39">
        <v>7210265.33</v>
      </c>
      <c r="F21" s="39">
        <v>6979794.34</v>
      </c>
      <c r="G21" s="39">
        <v>8497739.37</v>
      </c>
      <c r="H21" s="39">
        <v>6509614.39</v>
      </c>
      <c r="I21" s="39">
        <v>6548941.48</v>
      </c>
      <c r="J21" s="39">
        <v>7663222.67</v>
      </c>
      <c r="K21" s="39">
        <v>6925643.69</v>
      </c>
      <c r="L21" s="39">
        <v>7148280.09</v>
      </c>
      <c r="M21" s="39">
        <v>7259596.85</v>
      </c>
      <c r="N21" s="39">
        <f t="shared" si="1"/>
        <v>86053475.39999999</v>
      </c>
    </row>
    <row r="22" spans="1:14" ht="12.75">
      <c r="A22" s="1" t="s">
        <v>79</v>
      </c>
      <c r="B22" s="39">
        <v>158318.35</v>
      </c>
      <c r="C22" s="39">
        <v>157322.38</v>
      </c>
      <c r="D22" s="39">
        <v>154234.98</v>
      </c>
      <c r="E22" s="39">
        <v>142379.81</v>
      </c>
      <c r="F22" s="39">
        <v>137405.19</v>
      </c>
      <c r="G22" s="39">
        <v>177049.13</v>
      </c>
      <c r="H22" s="39">
        <v>120458.85</v>
      </c>
      <c r="I22" s="39">
        <v>124912.19</v>
      </c>
      <c r="J22" s="39">
        <v>136456.98</v>
      </c>
      <c r="K22" s="39">
        <v>125529.67</v>
      </c>
      <c r="L22" s="39">
        <v>129929.93</v>
      </c>
      <c r="M22" s="39">
        <v>142743.98</v>
      </c>
      <c r="N22" s="39">
        <f t="shared" si="1"/>
        <v>1706741.4399999997</v>
      </c>
    </row>
    <row r="23" spans="1:14" ht="12.75">
      <c r="A23" s="2" t="s">
        <v>71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42">
        <v>0</v>
      </c>
      <c r="L23" s="39">
        <v>0</v>
      </c>
      <c r="M23" s="39">
        <v>0</v>
      </c>
      <c r="N23" s="39">
        <f t="shared" si="1"/>
        <v>0</v>
      </c>
    </row>
    <row r="24" spans="1:14" ht="12.75">
      <c r="A24" s="2" t="s">
        <v>95</v>
      </c>
      <c r="B24" s="39">
        <v>36433.53</v>
      </c>
      <c r="C24" s="39">
        <v>66709.98</v>
      </c>
      <c r="D24" s="39">
        <v>49749.22</v>
      </c>
      <c r="E24" s="39">
        <v>43290.34</v>
      </c>
      <c r="F24" s="39">
        <v>36628.67</v>
      </c>
      <c r="G24" s="39">
        <v>43264.29</v>
      </c>
      <c r="H24" s="39">
        <v>27929.98</v>
      </c>
      <c r="I24" s="39">
        <v>43751.24</v>
      </c>
      <c r="J24" s="39">
        <v>53862.34</v>
      </c>
      <c r="K24" s="64">
        <v>48882.65</v>
      </c>
      <c r="L24" s="39">
        <v>56691.03</v>
      </c>
      <c r="M24" s="39">
        <v>57426.04</v>
      </c>
      <c r="N24" s="39">
        <f t="shared" si="1"/>
        <v>564619.31</v>
      </c>
    </row>
    <row r="25" spans="1:14" ht="12.75">
      <c r="A25" s="2" t="s">
        <v>82</v>
      </c>
      <c r="B25" s="39">
        <v>2362.53</v>
      </c>
      <c r="C25" s="39">
        <v>5342.82</v>
      </c>
      <c r="D25" s="39">
        <v>9026.38</v>
      </c>
      <c r="E25" s="39">
        <v>6537.78</v>
      </c>
      <c r="F25" s="39">
        <v>5443.4</v>
      </c>
      <c r="G25" s="39">
        <v>6866.22</v>
      </c>
      <c r="H25" s="39">
        <v>4383.47</v>
      </c>
      <c r="I25" s="39">
        <v>5277.08</v>
      </c>
      <c r="J25" s="39">
        <v>5474.47</v>
      </c>
      <c r="K25" s="39">
        <v>6344.36</v>
      </c>
      <c r="L25" s="39">
        <v>5483.87</v>
      </c>
      <c r="M25" s="39">
        <v>6315.53</v>
      </c>
      <c r="N25" s="39">
        <f t="shared" si="1"/>
        <v>68857.91</v>
      </c>
    </row>
    <row r="26" spans="1:14" ht="12.75">
      <c r="A26" s="2" t="s">
        <v>72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f t="shared" si="1"/>
        <v>0</v>
      </c>
    </row>
    <row r="27" spans="1:14" ht="12.75">
      <c r="A27" s="2" t="s">
        <v>73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f t="shared" si="1"/>
        <v>0</v>
      </c>
    </row>
    <row r="28" spans="1:14" ht="12.75">
      <c r="A28" s="2" t="s">
        <v>64</v>
      </c>
      <c r="B28" s="39">
        <v>98755.91</v>
      </c>
      <c r="C28" s="39">
        <v>101631.26</v>
      </c>
      <c r="D28" s="39">
        <v>100652.52</v>
      </c>
      <c r="E28" s="39">
        <v>94706.67</v>
      </c>
      <c r="F28" s="39">
        <v>85733.75</v>
      </c>
      <c r="G28" s="39">
        <v>120779.51</v>
      </c>
      <c r="H28" s="39">
        <v>78862.7</v>
      </c>
      <c r="I28" s="39">
        <v>88182.94</v>
      </c>
      <c r="J28" s="39">
        <v>98195.63</v>
      </c>
      <c r="K28" s="39">
        <v>93009.79</v>
      </c>
      <c r="L28" s="39">
        <v>103658.01</v>
      </c>
      <c r="M28" s="39">
        <v>117911.36</v>
      </c>
      <c r="N28" s="39">
        <f t="shared" si="1"/>
        <v>1182080.05</v>
      </c>
    </row>
    <row r="29" spans="1:14" ht="12.75">
      <c r="A29" s="25" t="s">
        <v>74</v>
      </c>
      <c r="B29" s="39">
        <v>47208.63</v>
      </c>
      <c r="C29" s="39">
        <v>19200.44</v>
      </c>
      <c r="D29" s="39">
        <v>49921.07</v>
      </c>
      <c r="E29" s="39">
        <v>26690.74</v>
      </c>
      <c r="F29" s="39">
        <v>20829.93</v>
      </c>
      <c r="G29" s="39">
        <v>20559.68</v>
      </c>
      <c r="H29" s="39">
        <v>14465.18</v>
      </c>
      <c r="I29" s="39">
        <v>23073.89</v>
      </c>
      <c r="J29" s="39">
        <v>29813.49</v>
      </c>
      <c r="K29" s="39">
        <v>22368.65</v>
      </c>
      <c r="L29" s="39">
        <v>13800.32</v>
      </c>
      <c r="M29" s="39">
        <v>13499.27</v>
      </c>
      <c r="N29" s="39">
        <f t="shared" si="1"/>
        <v>301431.29</v>
      </c>
    </row>
    <row r="30" spans="1:14" ht="12.75">
      <c r="A30" s="25" t="s">
        <v>66</v>
      </c>
      <c r="B30" s="39">
        <v>47208.63</v>
      </c>
      <c r="C30" s="39">
        <v>19200.44</v>
      </c>
      <c r="D30" s="39">
        <v>49921.07</v>
      </c>
      <c r="E30" s="39">
        <v>26690.74</v>
      </c>
      <c r="F30" s="39">
        <v>20829.93</v>
      </c>
      <c r="G30" s="39">
        <v>20559.68</v>
      </c>
      <c r="H30" s="39">
        <v>14465.18</v>
      </c>
      <c r="I30" s="39">
        <v>23073.89</v>
      </c>
      <c r="J30" s="39">
        <v>29813.49</v>
      </c>
      <c r="K30" s="39">
        <v>22368.65</v>
      </c>
      <c r="L30" s="39">
        <v>13800.32</v>
      </c>
      <c r="M30" s="39">
        <v>13499.28</v>
      </c>
      <c r="N30" s="39">
        <f>SUM(B30:M30)</f>
        <v>301431.3</v>
      </c>
    </row>
    <row r="31" spans="1:14" ht="12.75">
      <c r="A31" s="2" t="s">
        <v>81</v>
      </c>
      <c r="B31" s="39">
        <v>47208.63</v>
      </c>
      <c r="C31" s="39">
        <v>19200.44</v>
      </c>
      <c r="D31" s="39">
        <v>49921.07</v>
      </c>
      <c r="E31" s="39">
        <v>26690.74</v>
      </c>
      <c r="F31" s="39">
        <v>20829.93</v>
      </c>
      <c r="G31" s="39">
        <v>20559.68</v>
      </c>
      <c r="H31" s="39">
        <v>14465.18</v>
      </c>
      <c r="I31" s="39">
        <v>23073.89</v>
      </c>
      <c r="J31" s="39">
        <v>29813.49</v>
      </c>
      <c r="K31" s="39">
        <v>22368.65</v>
      </c>
      <c r="L31" s="39">
        <v>13788.93</v>
      </c>
      <c r="M31" s="39">
        <v>13499.27</v>
      </c>
      <c r="N31" s="39">
        <f>SUM(B31:M31)</f>
        <v>301419.89999999997</v>
      </c>
    </row>
    <row r="32" spans="1:14" ht="12.75">
      <c r="A32" s="2" t="s">
        <v>77</v>
      </c>
      <c r="B32" s="39">
        <v>715728.87</v>
      </c>
      <c r="C32" s="39">
        <v>735236.5</v>
      </c>
      <c r="D32" s="57">
        <v>780894.31</v>
      </c>
      <c r="E32" s="39">
        <v>683484.51</v>
      </c>
      <c r="F32" s="39">
        <v>656660.92</v>
      </c>
      <c r="G32" s="39">
        <v>843561.15</v>
      </c>
      <c r="H32" s="39">
        <v>577851.45</v>
      </c>
      <c r="I32" s="39">
        <v>580705.7</v>
      </c>
      <c r="J32" s="39">
        <v>737737.51</v>
      </c>
      <c r="K32" s="39">
        <v>677311.62</v>
      </c>
      <c r="L32" s="39">
        <v>675164.37</v>
      </c>
      <c r="M32" s="39">
        <v>721410</v>
      </c>
      <c r="N32" s="39">
        <f t="shared" si="1"/>
        <v>8385746.910000001</v>
      </c>
    </row>
    <row r="33" spans="1:14" ht="12.75">
      <c r="A33" s="2" t="s">
        <v>75</v>
      </c>
      <c r="B33" s="39">
        <v>1431430.26</v>
      </c>
      <c r="C33" s="39">
        <v>1470493.69</v>
      </c>
      <c r="D33" s="39">
        <v>1561650.52</v>
      </c>
      <c r="E33" s="39">
        <v>1367385.18</v>
      </c>
      <c r="F33" s="39">
        <v>1313150.83</v>
      </c>
      <c r="G33" s="39">
        <v>1687300.92</v>
      </c>
      <c r="H33" s="39">
        <v>1155742.74</v>
      </c>
      <c r="I33" s="39">
        <v>1161441.13</v>
      </c>
      <c r="J33" s="39">
        <v>1475550.5</v>
      </c>
      <c r="K33" s="39">
        <v>1354628.48</v>
      </c>
      <c r="L33" s="39">
        <v>1355894.4</v>
      </c>
      <c r="M33" s="39">
        <v>1442830.02</v>
      </c>
      <c r="N33" s="39">
        <f aca="true" t="shared" si="2" ref="N33:N41">SUM(B33:M33)</f>
        <v>16777498.67</v>
      </c>
    </row>
    <row r="34" spans="1:14" ht="12.75">
      <c r="A34" s="2" t="s">
        <v>67</v>
      </c>
      <c r="B34" s="39">
        <v>2146891.42</v>
      </c>
      <c r="C34" s="39">
        <v>2205653.79</v>
      </c>
      <c r="D34" s="39">
        <v>2342882.53</v>
      </c>
      <c r="E34" s="39">
        <v>2050909.38</v>
      </c>
      <c r="F34" s="39">
        <v>1969827.59</v>
      </c>
      <c r="G34" s="39">
        <v>2530086.7</v>
      </c>
      <c r="H34" s="39">
        <v>1733574.39</v>
      </c>
      <c r="I34" s="39">
        <v>1742072.09</v>
      </c>
      <c r="J34" s="39">
        <v>2213200.26</v>
      </c>
      <c r="K34" s="39">
        <v>2032073.13</v>
      </c>
      <c r="L34" s="39">
        <v>2031088.59</v>
      </c>
      <c r="M34" s="57">
        <v>2163410.23</v>
      </c>
      <c r="N34" s="39">
        <f t="shared" si="2"/>
        <v>25161670.099999998</v>
      </c>
    </row>
    <row r="35" spans="1:14" ht="12.75">
      <c r="A35" s="2" t="s">
        <v>99</v>
      </c>
      <c r="B35" s="39">
        <v>715728.87</v>
      </c>
      <c r="C35" s="39">
        <v>735236.5</v>
      </c>
      <c r="D35" s="39">
        <v>780894.31</v>
      </c>
      <c r="E35" s="39">
        <v>683484.51</v>
      </c>
      <c r="F35" s="39">
        <v>656660.92</v>
      </c>
      <c r="G35" s="39">
        <v>843561.15</v>
      </c>
      <c r="H35" s="39">
        <v>577387.16</v>
      </c>
      <c r="I35" s="39">
        <v>578930.35</v>
      </c>
      <c r="J35" s="39">
        <v>737744.95</v>
      </c>
      <c r="K35" s="39">
        <v>674780.46</v>
      </c>
      <c r="L35" s="39">
        <v>674913.91</v>
      </c>
      <c r="M35" s="39">
        <v>720423.41</v>
      </c>
      <c r="N35" s="39">
        <f t="shared" si="2"/>
        <v>8379746.500000001</v>
      </c>
    </row>
    <row r="36" spans="1:14" ht="12.75">
      <c r="A36" s="2" t="s">
        <v>68</v>
      </c>
      <c r="B36" s="39">
        <v>40837.73</v>
      </c>
      <c r="C36" s="39">
        <v>37676.21</v>
      </c>
      <c r="D36" s="39">
        <v>43312.84</v>
      </c>
      <c r="E36" s="39">
        <v>38918.54</v>
      </c>
      <c r="F36" s="39">
        <v>39701.1</v>
      </c>
      <c r="G36" s="39">
        <v>44462.36</v>
      </c>
      <c r="H36" s="39">
        <v>34542.16</v>
      </c>
      <c r="I36" s="39">
        <v>33447.19</v>
      </c>
      <c r="J36" s="39">
        <v>44181.51</v>
      </c>
      <c r="K36" s="39">
        <v>41553.97</v>
      </c>
      <c r="L36" s="39">
        <v>40204.74</v>
      </c>
      <c r="M36" s="39">
        <v>48738.59</v>
      </c>
      <c r="N36" s="39">
        <f t="shared" si="2"/>
        <v>487576.94000000006</v>
      </c>
    </row>
    <row r="37" spans="1:14" ht="12.75">
      <c r="A37" s="50" t="s">
        <v>80</v>
      </c>
      <c r="B37" s="39">
        <v>20418.97</v>
      </c>
      <c r="C37" s="51">
        <v>18838.46</v>
      </c>
      <c r="D37" s="51">
        <v>21656.72</v>
      </c>
      <c r="E37" s="51">
        <v>19459.24</v>
      </c>
      <c r="F37" s="39">
        <v>19850.69</v>
      </c>
      <c r="G37" s="51">
        <v>22231.69</v>
      </c>
      <c r="H37" s="51">
        <v>17271.31</v>
      </c>
      <c r="I37" s="51">
        <v>16723.62</v>
      </c>
      <c r="J37" s="51">
        <v>22080.44</v>
      </c>
      <c r="K37" s="51">
        <v>20777.51</v>
      </c>
      <c r="L37" s="39">
        <v>20100.6</v>
      </c>
      <c r="M37" s="51">
        <v>24365.68</v>
      </c>
      <c r="N37" s="51">
        <f t="shared" si="2"/>
        <v>243774.93000000002</v>
      </c>
    </row>
    <row r="38" spans="1:14" s="59" customFormat="1" ht="12.75">
      <c r="A38" s="50" t="s">
        <v>87</v>
      </c>
      <c r="B38" s="39">
        <v>0</v>
      </c>
      <c r="C38" s="58">
        <v>54.72</v>
      </c>
      <c r="D38" s="58">
        <v>15.29</v>
      </c>
      <c r="E38" s="58">
        <v>327.9</v>
      </c>
      <c r="F38" s="51">
        <v>-96.78</v>
      </c>
      <c r="G38" s="58">
        <v>-186.77</v>
      </c>
      <c r="H38" s="58">
        <v>44.64</v>
      </c>
      <c r="I38" s="58">
        <v>667.58</v>
      </c>
      <c r="J38" s="58">
        <v>345.22</v>
      </c>
      <c r="K38" s="58">
        <v>37.96</v>
      </c>
      <c r="L38" s="51">
        <v>192.85</v>
      </c>
      <c r="M38" s="58">
        <v>110.08</v>
      </c>
      <c r="N38" s="51">
        <f t="shared" si="2"/>
        <v>1512.69</v>
      </c>
    </row>
    <row r="39" spans="1:14" s="59" customFormat="1" ht="12.75">
      <c r="A39" s="50" t="s">
        <v>108</v>
      </c>
      <c r="B39" s="39">
        <v>0</v>
      </c>
      <c r="C39" s="58">
        <v>0</v>
      </c>
      <c r="D39" s="58">
        <v>0</v>
      </c>
      <c r="E39" s="58">
        <v>38681.41</v>
      </c>
      <c r="F39" s="58">
        <v>39646.06</v>
      </c>
      <c r="G39" s="58">
        <v>43973.23</v>
      </c>
      <c r="H39" s="58">
        <v>34300.15</v>
      </c>
      <c r="I39" s="58">
        <v>32544.96</v>
      </c>
      <c r="J39" s="58">
        <v>43655.79</v>
      </c>
      <c r="K39" s="58">
        <v>41401.14</v>
      </c>
      <c r="L39" s="51">
        <v>39526.41</v>
      </c>
      <c r="M39" s="58">
        <v>48581.78</v>
      </c>
      <c r="N39" s="51">
        <f t="shared" si="2"/>
        <v>362310.93000000005</v>
      </c>
    </row>
    <row r="40" spans="1:14" s="59" customFormat="1" ht="12.75">
      <c r="A40" s="50" t="s">
        <v>100</v>
      </c>
      <c r="B40" s="51">
        <v>41116.31</v>
      </c>
      <c r="C40" s="51">
        <v>37887.16</v>
      </c>
      <c r="D40" s="58">
        <v>43640.32</v>
      </c>
      <c r="E40" s="58">
        <v>38898.52</v>
      </c>
      <c r="F40" s="58">
        <v>40006.62</v>
      </c>
      <c r="G40" s="58">
        <f>42947.39+186.77</f>
        <v>43134.159999999996</v>
      </c>
      <c r="H40" s="58">
        <v>34511.47</v>
      </c>
      <c r="I40" s="58">
        <v>33080.89</v>
      </c>
      <c r="J40" s="58">
        <v>44045.27</v>
      </c>
      <c r="K40" s="58">
        <v>41537.91</v>
      </c>
      <c r="L40" s="51">
        <v>40171.52</v>
      </c>
      <c r="M40" s="58">
        <v>48876.47</v>
      </c>
      <c r="N40" s="51">
        <f t="shared" si="2"/>
        <v>486906.62</v>
      </c>
    </row>
    <row r="41" spans="4:14" s="60" customFormat="1" ht="12.75">
      <c r="D41" s="40"/>
      <c r="E41" s="40"/>
      <c r="F41" s="40"/>
      <c r="G41" s="40"/>
      <c r="I41" s="40"/>
      <c r="J41" s="40"/>
      <c r="K41" s="40"/>
      <c r="L41" s="86"/>
      <c r="M41" s="40"/>
      <c r="N41" s="40">
        <f t="shared" si="2"/>
        <v>0</v>
      </c>
    </row>
    <row r="42" spans="2:9" ht="12.75">
      <c r="B42" s="1"/>
      <c r="I42" s="1"/>
    </row>
    <row r="43" spans="1:14" ht="12.75">
      <c r="A43" s="18"/>
      <c r="B43" s="49">
        <f>SUM(B12:B41)</f>
        <v>41307150.11</v>
      </c>
      <c r="C43" s="49">
        <f>SUM(C12:C40)</f>
        <v>41410307.609999985</v>
      </c>
      <c r="D43" s="49">
        <f>SUM(D12:D41)</f>
        <v>43534812.39000001</v>
      </c>
      <c r="E43" s="49">
        <f>SUM(E12:E41)</f>
        <v>41935669.13000001</v>
      </c>
      <c r="F43" s="49">
        <f>SUM(F12:F41)</f>
        <v>40683648.24</v>
      </c>
      <c r="G43" s="49">
        <f>SUM(G12:G41)</f>
        <v>49959622.64999998</v>
      </c>
      <c r="H43" s="49">
        <f>SUM(H12:H40)</f>
        <v>37523073.489999995</v>
      </c>
      <c r="I43" s="49">
        <f aca="true" t="shared" si="3" ref="I43:N43">SUM(I12:I41)</f>
        <v>37797629.54000001</v>
      </c>
      <c r="J43" s="49">
        <f t="shared" si="3"/>
        <v>44809783.86000001</v>
      </c>
      <c r="K43" s="49">
        <f t="shared" si="3"/>
        <v>40492462.79999999</v>
      </c>
      <c r="L43" s="49">
        <f t="shared" si="3"/>
        <v>41689036.47</v>
      </c>
      <c r="M43" s="49">
        <f t="shared" si="3"/>
        <v>42508160.64</v>
      </c>
      <c r="N43" s="49">
        <f t="shared" si="3"/>
        <v>503651356.9300001</v>
      </c>
    </row>
    <row r="44" spans="1:14" ht="12.75">
      <c r="A44" s="50" t="s">
        <v>48</v>
      </c>
      <c r="B44" s="90">
        <v>311831.58</v>
      </c>
      <c r="C44" s="91">
        <v>312637.98</v>
      </c>
      <c r="D44" s="41">
        <v>328648.69</v>
      </c>
      <c r="E44" s="41">
        <v>316600.25</v>
      </c>
      <c r="F44" s="41">
        <v>307130.85</v>
      </c>
      <c r="G44" s="41">
        <v>379054.52</v>
      </c>
      <c r="H44" s="41">
        <v>283549.6</v>
      </c>
      <c r="I44" s="41">
        <v>285624.38</v>
      </c>
      <c r="J44" s="41">
        <v>338612.94</v>
      </c>
      <c r="K44" s="41">
        <v>305988.35</v>
      </c>
      <c r="L44" s="41">
        <v>315030.53</v>
      </c>
      <c r="M44" s="41">
        <v>321220.42</v>
      </c>
      <c r="N44" s="41">
        <f>SUM(B44:M44)</f>
        <v>3805930.09</v>
      </c>
    </row>
    <row r="45" spans="3:14" ht="12.7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ht="12.75">
      <c r="B46" s="41"/>
    </row>
    <row r="47" spans="1:14" ht="13.5" thickBot="1">
      <c r="A47" s="16" t="s">
        <v>25</v>
      </c>
      <c r="B47" s="47">
        <f aca="true" t="shared" si="4" ref="B47:N47">B43+B44</f>
        <v>41618981.69</v>
      </c>
      <c r="C47" s="47">
        <f t="shared" si="4"/>
        <v>41722945.58999998</v>
      </c>
      <c r="D47" s="47">
        <f t="shared" si="4"/>
        <v>43863461.080000006</v>
      </c>
      <c r="E47" s="47">
        <f t="shared" si="4"/>
        <v>42252269.38000001</v>
      </c>
      <c r="F47" s="47">
        <f t="shared" si="4"/>
        <v>40990779.09</v>
      </c>
      <c r="G47" s="47">
        <f t="shared" si="4"/>
        <v>50338677.16999999</v>
      </c>
      <c r="H47" s="47">
        <f t="shared" si="4"/>
        <v>37806623.089999996</v>
      </c>
      <c r="I47" s="47">
        <f t="shared" si="4"/>
        <v>38083253.92000001</v>
      </c>
      <c r="J47" s="47">
        <f t="shared" si="4"/>
        <v>45148396.800000004</v>
      </c>
      <c r="K47" s="47">
        <f t="shared" si="4"/>
        <v>40798451.14999999</v>
      </c>
      <c r="L47" s="47">
        <f t="shared" si="4"/>
        <v>42004067</v>
      </c>
      <c r="M47" s="47">
        <f t="shared" si="4"/>
        <v>42829381.06</v>
      </c>
      <c r="N47" s="47">
        <f t="shared" si="4"/>
        <v>507457287.0200001</v>
      </c>
    </row>
    <row r="48" ht="13.5" thickTop="1"/>
    <row r="55" ht="12.75">
      <c r="A55" s="26"/>
    </row>
  </sheetData>
  <mergeCells count="4">
    <mergeCell ref="A1:N1"/>
    <mergeCell ref="A2:N2"/>
    <mergeCell ref="A3:N3"/>
    <mergeCell ref="A4:N4"/>
  </mergeCells>
  <printOptions/>
  <pageMargins left="0.19" right="0.19" top="1" bottom="1" header="0.5" footer="0.5"/>
  <pageSetup fitToHeight="1" fitToWidth="1" horizontalDpi="600" verticalDpi="600" orientation="landscape" paperSize="5" scale="7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pane xSplit="1" ySplit="6" topLeftCell="J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" sqref="N2"/>
    </sheetView>
  </sheetViews>
  <sheetFormatPr defaultColWidth="9.140625" defaultRowHeight="12.75"/>
  <cols>
    <col min="1" max="1" width="29.421875" style="0" customWidth="1"/>
    <col min="2" max="2" width="14.28125" style="62" customWidth="1"/>
    <col min="3" max="3" width="13.7109375" style="62" customWidth="1"/>
    <col min="4" max="4" width="10.421875" style="62" customWidth="1"/>
    <col min="5" max="5" width="10.140625" style="62" customWidth="1"/>
    <col min="6" max="6" width="10.57421875" style="62" customWidth="1"/>
    <col min="7" max="7" width="10.8515625" style="97" customWidth="1"/>
    <col min="8" max="8" width="13.7109375" style="97" customWidth="1"/>
    <col min="9" max="9" width="11.28125" style="97" customWidth="1"/>
    <col min="10" max="10" width="9.28125" style="97" customWidth="1"/>
    <col min="11" max="11" width="10.8515625" style="97" customWidth="1"/>
    <col min="12" max="12" width="10.140625" style="97" customWidth="1"/>
    <col min="13" max="13" width="9.7109375" style="97" customWidth="1"/>
    <col min="14" max="14" width="13.7109375" style="62" customWidth="1"/>
    <col min="15" max="15" width="10.140625" style="62" customWidth="1"/>
    <col min="16" max="17" width="11.00390625" style="62" customWidth="1"/>
    <col min="18" max="18" width="13.8515625" style="0" customWidth="1"/>
  </cols>
  <sheetData>
    <row r="1" spans="2:8" ht="15.75">
      <c r="B1" s="150" t="s">
        <v>52</v>
      </c>
      <c r="C1" s="150"/>
      <c r="D1" s="150"/>
      <c r="E1" s="150"/>
      <c r="F1" s="150"/>
      <c r="G1" s="150"/>
      <c r="H1" s="146"/>
    </row>
    <row r="2" spans="2:8" ht="15.75">
      <c r="B2" s="151" t="s">
        <v>106</v>
      </c>
      <c r="C2" s="151"/>
      <c r="D2" s="151"/>
      <c r="E2" s="151"/>
      <c r="F2" s="151"/>
      <c r="G2" s="151"/>
      <c r="H2" s="145"/>
    </row>
    <row r="3" spans="2:6" ht="12.75">
      <c r="B3"/>
      <c r="C3"/>
      <c r="D3"/>
      <c r="E3"/>
      <c r="F3"/>
    </row>
    <row r="4" spans="1:18" ht="15.75">
      <c r="A4" s="138" t="s">
        <v>53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38"/>
      <c r="O4" s="138"/>
      <c r="P4" s="138"/>
      <c r="Q4" s="138"/>
      <c r="R4" s="138"/>
    </row>
    <row r="5" spans="2:18" s="140" customFormat="1" ht="13.5" thickBot="1">
      <c r="B5" s="141">
        <v>39339</v>
      </c>
      <c r="C5" s="141">
        <v>39413</v>
      </c>
      <c r="D5" s="141">
        <v>39442</v>
      </c>
      <c r="E5" s="141">
        <v>39442</v>
      </c>
      <c r="F5" s="142">
        <v>39442</v>
      </c>
      <c r="G5" s="141">
        <v>39442</v>
      </c>
      <c r="H5" s="141">
        <v>39538</v>
      </c>
      <c r="I5" s="141">
        <v>39538</v>
      </c>
      <c r="J5" s="141">
        <v>39538</v>
      </c>
      <c r="K5" s="141">
        <v>39538</v>
      </c>
      <c r="L5" s="141">
        <v>39538</v>
      </c>
      <c r="M5" s="141">
        <v>39538</v>
      </c>
      <c r="N5" s="143">
        <v>39569</v>
      </c>
      <c r="O5" s="143">
        <v>39653</v>
      </c>
      <c r="P5" s="143">
        <v>39653</v>
      </c>
      <c r="Q5" s="143">
        <v>39654</v>
      </c>
      <c r="R5" s="144"/>
    </row>
    <row r="6" spans="1:18" s="67" customFormat="1" ht="13.5" thickBot="1">
      <c r="A6" s="66" t="s">
        <v>45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100"/>
      <c r="O6" s="100"/>
      <c r="P6" s="100"/>
      <c r="Q6" s="100"/>
      <c r="R6" s="63" t="s">
        <v>25</v>
      </c>
    </row>
    <row r="7" spans="2:18" ht="12.75"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97"/>
      <c r="O7" s="97"/>
      <c r="P7" s="97"/>
      <c r="Q7" s="97"/>
      <c r="R7" s="62"/>
    </row>
    <row r="8" spans="2:18" ht="12.75">
      <c r="B8"/>
      <c r="C8"/>
      <c r="D8"/>
      <c r="E8"/>
      <c r="F8"/>
      <c r="G8"/>
      <c r="H8"/>
      <c r="I8"/>
      <c r="J8"/>
      <c r="K8"/>
      <c r="L8"/>
      <c r="M8"/>
      <c r="N8" s="97"/>
      <c r="O8" s="97"/>
      <c r="P8" s="97"/>
      <c r="Q8" s="97"/>
      <c r="R8" s="62"/>
    </row>
    <row r="9" spans="1:18" ht="12.75">
      <c r="A9" t="s">
        <v>13</v>
      </c>
      <c r="B9">
        <v>220575.16</v>
      </c>
      <c r="C9">
        <v>220569.95</v>
      </c>
      <c r="D9">
        <v>0</v>
      </c>
      <c r="E9">
        <v>475.81</v>
      </c>
      <c r="F9">
        <v>492.4</v>
      </c>
      <c r="G9">
        <v>427.92</v>
      </c>
      <c r="H9">
        <v>220569.95</v>
      </c>
      <c r="I9"/>
      <c r="J9"/>
      <c r="K9"/>
      <c r="L9">
        <v>49.08</v>
      </c>
      <c r="M9"/>
      <c r="N9">
        <v>220155.48</v>
      </c>
      <c r="O9"/>
      <c r="P9"/>
      <c r="Q9">
        <v>36.32</v>
      </c>
      <c r="R9" s="147">
        <f>SUM(B9:Q9)</f>
        <v>883352.0699999998</v>
      </c>
    </row>
    <row r="10" spans="1:18" ht="12.75">
      <c r="A10" t="s">
        <v>27</v>
      </c>
      <c r="B10">
        <v>278438.65</v>
      </c>
      <c r="C10">
        <v>279371.9</v>
      </c>
      <c r="D10">
        <v>0</v>
      </c>
      <c r="E10">
        <v>5290.05</v>
      </c>
      <c r="F10">
        <v>5474.35</v>
      </c>
      <c r="G10">
        <v>4757.43</v>
      </c>
      <c r="H10">
        <v>279175.05</v>
      </c>
      <c r="I10"/>
      <c r="J10"/>
      <c r="K10"/>
      <c r="L10">
        <v>697.13</v>
      </c>
      <c r="M10">
        <v>78.13</v>
      </c>
      <c r="N10">
        <v>277709.06</v>
      </c>
      <c r="O10"/>
      <c r="P10">
        <v>7265.98</v>
      </c>
      <c r="Q10">
        <v>28158.01</v>
      </c>
      <c r="R10" s="147">
        <f aca="true" t="shared" si="0" ref="R10:R25">SUM(B10:Q10)</f>
        <v>1166415.7400000002</v>
      </c>
    </row>
    <row r="11" spans="1:18" ht="12.75">
      <c r="A11" t="s">
        <v>28</v>
      </c>
      <c r="B11">
        <v>7894918.58</v>
      </c>
      <c r="C11">
        <v>7921810.86</v>
      </c>
      <c r="D11">
        <v>57430.54</v>
      </c>
      <c r="E11">
        <v>44705.4</v>
      </c>
      <c r="F11">
        <v>46262.91</v>
      </c>
      <c r="G11">
        <v>40204.21</v>
      </c>
      <c r="H11">
        <v>7938979.82</v>
      </c>
      <c r="I11">
        <v>199808.65</v>
      </c>
      <c r="J11">
        <v>817.33</v>
      </c>
      <c r="K11">
        <v>61531.22</v>
      </c>
      <c r="L11">
        <v>45640.07</v>
      </c>
      <c r="M11"/>
      <c r="N11">
        <v>7791577.94</v>
      </c>
      <c r="O11">
        <v>20989.94</v>
      </c>
      <c r="P11">
        <v>120129.74</v>
      </c>
      <c r="Q11">
        <v>223969.34</v>
      </c>
      <c r="R11" s="147">
        <f t="shared" si="0"/>
        <v>32408776.549999997</v>
      </c>
    </row>
    <row r="12" spans="1:18" ht="12.75">
      <c r="A12" t="s">
        <v>29</v>
      </c>
      <c r="B12">
        <v>178005.65</v>
      </c>
      <c r="C12">
        <v>178009.07</v>
      </c>
      <c r="D12">
        <v>0</v>
      </c>
      <c r="E12">
        <v>922.01</v>
      </c>
      <c r="F12">
        <v>954.14</v>
      </c>
      <c r="G12">
        <v>829.19</v>
      </c>
      <c r="H12">
        <v>178007.23</v>
      </c>
      <c r="I12"/>
      <c r="J12"/>
      <c r="K12"/>
      <c r="L12">
        <v>1.56</v>
      </c>
      <c r="M12"/>
      <c r="N12">
        <v>177982.91</v>
      </c>
      <c r="O12"/>
      <c r="P12"/>
      <c r="Q12">
        <v>1076.04</v>
      </c>
      <c r="R12" s="147">
        <f t="shared" si="0"/>
        <v>715787.8000000002</v>
      </c>
    </row>
    <row r="13" spans="1:18" ht="12.75">
      <c r="A13" t="s">
        <v>30</v>
      </c>
      <c r="B13">
        <v>649097.15</v>
      </c>
      <c r="C13">
        <v>650874.23</v>
      </c>
      <c r="D13">
        <v>0</v>
      </c>
      <c r="E13">
        <v>4979.69</v>
      </c>
      <c r="F13">
        <v>5153.18</v>
      </c>
      <c r="G13">
        <v>4478.31</v>
      </c>
      <c r="H13">
        <v>649004.68</v>
      </c>
      <c r="I13"/>
      <c r="J13"/>
      <c r="K13"/>
      <c r="L13">
        <v>361.97</v>
      </c>
      <c r="M13">
        <v>79.06</v>
      </c>
      <c r="N13">
        <v>647345.65</v>
      </c>
      <c r="O13"/>
      <c r="P13">
        <v>24466.13</v>
      </c>
      <c r="Q13">
        <v>74505.75</v>
      </c>
      <c r="R13" s="147">
        <f t="shared" si="0"/>
        <v>2710345.8</v>
      </c>
    </row>
    <row r="14" spans="1:18" ht="12.75">
      <c r="A14" t="s">
        <v>31</v>
      </c>
      <c r="B14">
        <v>135600.37</v>
      </c>
      <c r="C14">
        <v>133872.27</v>
      </c>
      <c r="D14">
        <v>0</v>
      </c>
      <c r="E14">
        <v>2.04</v>
      </c>
      <c r="F14">
        <v>2.11</v>
      </c>
      <c r="G14">
        <v>1.83</v>
      </c>
      <c r="H14">
        <v>137327.46</v>
      </c>
      <c r="I14"/>
      <c r="J14"/>
      <c r="K14"/>
      <c r="L14"/>
      <c r="M14"/>
      <c r="N14">
        <v>135572.78</v>
      </c>
      <c r="O14"/>
      <c r="P14"/>
      <c r="Q14">
        <v>50.07</v>
      </c>
      <c r="R14" s="147">
        <f t="shared" si="0"/>
        <v>542428.9299999999</v>
      </c>
    </row>
    <row r="15" spans="1:18" ht="12.75">
      <c r="A15" t="s">
        <v>32</v>
      </c>
      <c r="B15">
        <v>96608.25</v>
      </c>
      <c r="C15">
        <v>96616.37</v>
      </c>
      <c r="D15">
        <v>0</v>
      </c>
      <c r="E15">
        <v>1111.13</v>
      </c>
      <c r="F15">
        <v>1149.85</v>
      </c>
      <c r="G15">
        <v>999.26</v>
      </c>
      <c r="H15">
        <v>96548.63</v>
      </c>
      <c r="I15"/>
      <c r="J15"/>
      <c r="K15"/>
      <c r="L15"/>
      <c r="M15">
        <v>75.4</v>
      </c>
      <c r="N15">
        <v>96127.69</v>
      </c>
      <c r="O15"/>
      <c r="P15">
        <v>4242.42</v>
      </c>
      <c r="Q15">
        <v>8653.5</v>
      </c>
      <c r="R15" s="147">
        <f t="shared" si="0"/>
        <v>402132.5</v>
      </c>
    </row>
    <row r="16" spans="1:18" ht="12.75">
      <c r="A16" t="s">
        <v>33</v>
      </c>
      <c r="B16">
        <v>507730.45</v>
      </c>
      <c r="C16">
        <v>507747.3</v>
      </c>
      <c r="D16">
        <v>0</v>
      </c>
      <c r="E16">
        <v>0</v>
      </c>
      <c r="F16">
        <v>0</v>
      </c>
      <c r="G16">
        <v>0</v>
      </c>
      <c r="H16">
        <v>507500.49</v>
      </c>
      <c r="I16"/>
      <c r="J16"/>
      <c r="K16"/>
      <c r="L16">
        <v>1.55</v>
      </c>
      <c r="M16">
        <v>76.61</v>
      </c>
      <c r="N16">
        <v>504312.82</v>
      </c>
      <c r="O16"/>
      <c r="P16"/>
      <c r="Q16">
        <v>9964.39</v>
      </c>
      <c r="R16" s="147">
        <f t="shared" si="0"/>
        <v>2037333.61</v>
      </c>
    </row>
    <row r="17" spans="1:18" ht="12.75">
      <c r="A17" t="s">
        <v>34</v>
      </c>
      <c r="B17">
        <v>302293.33</v>
      </c>
      <c r="C17">
        <v>302329.72</v>
      </c>
      <c r="D17">
        <v>0</v>
      </c>
      <c r="E17">
        <v>4141.38</v>
      </c>
      <c r="F17">
        <v>4285.67</v>
      </c>
      <c r="G17">
        <v>3724.4</v>
      </c>
      <c r="H17">
        <v>302237.03</v>
      </c>
      <c r="I17"/>
      <c r="J17"/>
      <c r="K17"/>
      <c r="L17">
        <v>5.58</v>
      </c>
      <c r="M17">
        <v>79.17</v>
      </c>
      <c r="N17">
        <v>299945.1</v>
      </c>
      <c r="O17"/>
      <c r="P17">
        <v>12642.2</v>
      </c>
      <c r="Q17">
        <v>23959.56</v>
      </c>
      <c r="R17" s="147">
        <f t="shared" si="0"/>
        <v>1255643.1400000001</v>
      </c>
    </row>
    <row r="18" spans="1:18" ht="12.75">
      <c r="A18" t="s">
        <v>35</v>
      </c>
      <c r="B18">
        <v>249223.92</v>
      </c>
      <c r="C18">
        <v>244241.76</v>
      </c>
      <c r="D18">
        <v>100.75</v>
      </c>
      <c r="E18">
        <v>1.59</v>
      </c>
      <c r="F18">
        <v>1.64</v>
      </c>
      <c r="G18">
        <v>1.43</v>
      </c>
      <c r="H18">
        <v>254237.06</v>
      </c>
      <c r="I18">
        <v>70146.25</v>
      </c>
      <c r="J18">
        <v>823.75</v>
      </c>
      <c r="K18"/>
      <c r="L18"/>
      <c r="M18"/>
      <c r="N18">
        <v>246729.97</v>
      </c>
      <c r="O18"/>
      <c r="P18"/>
      <c r="Q18">
        <v>22146.22</v>
      </c>
      <c r="R18" s="147">
        <f t="shared" si="0"/>
        <v>1087654.34</v>
      </c>
    </row>
    <row r="19" spans="1:18" ht="12.75">
      <c r="A19" t="s">
        <v>36</v>
      </c>
      <c r="B19">
        <v>456083.83</v>
      </c>
      <c r="C19">
        <v>456343.56</v>
      </c>
      <c r="D19">
        <v>0</v>
      </c>
      <c r="E19">
        <v>2.14</v>
      </c>
      <c r="F19">
        <v>2.21</v>
      </c>
      <c r="G19">
        <v>1.92</v>
      </c>
      <c r="H19">
        <v>456343.56</v>
      </c>
      <c r="I19"/>
      <c r="J19"/>
      <c r="K19"/>
      <c r="L19">
        <v>327.74</v>
      </c>
      <c r="M19">
        <v>78.47</v>
      </c>
      <c r="N19">
        <v>451765.49</v>
      </c>
      <c r="O19"/>
      <c r="P19">
        <v>76.63</v>
      </c>
      <c r="Q19">
        <v>1163</v>
      </c>
      <c r="R19" s="147">
        <f t="shared" si="0"/>
        <v>1822188.5499999998</v>
      </c>
    </row>
    <row r="20" spans="1:18" ht="12.75">
      <c r="A20" t="s">
        <v>37</v>
      </c>
      <c r="B20">
        <v>182724.06</v>
      </c>
      <c r="C20">
        <v>182723.38</v>
      </c>
      <c r="D20">
        <v>0</v>
      </c>
      <c r="E20">
        <v>5.35</v>
      </c>
      <c r="F20">
        <v>5.53</v>
      </c>
      <c r="G20">
        <v>4.81</v>
      </c>
      <c r="H20">
        <v>182723.38</v>
      </c>
      <c r="I20"/>
      <c r="J20"/>
      <c r="K20"/>
      <c r="L20">
        <v>54.48</v>
      </c>
      <c r="M20"/>
      <c r="N20">
        <v>182626.66</v>
      </c>
      <c r="O20"/>
      <c r="P20"/>
      <c r="Q20">
        <v>62.25</v>
      </c>
      <c r="R20" s="147">
        <f t="shared" si="0"/>
        <v>730929.9</v>
      </c>
    </row>
    <row r="21" spans="1:18" ht="12.75">
      <c r="A21" t="s">
        <v>38</v>
      </c>
      <c r="B21">
        <v>445009.58</v>
      </c>
      <c r="C21">
        <v>439679.32</v>
      </c>
      <c r="D21">
        <v>1062.92</v>
      </c>
      <c r="E21">
        <v>8591.29</v>
      </c>
      <c r="F21">
        <v>8890.6</v>
      </c>
      <c r="G21">
        <v>7726.28</v>
      </c>
      <c r="H21">
        <v>449917.92</v>
      </c>
      <c r="I21"/>
      <c r="J21"/>
      <c r="K21"/>
      <c r="L21">
        <v>25.97</v>
      </c>
      <c r="M21"/>
      <c r="N21">
        <v>444051.02</v>
      </c>
      <c r="O21"/>
      <c r="P21">
        <v>5.91</v>
      </c>
      <c r="Q21">
        <v>5506.56</v>
      </c>
      <c r="R21" s="147">
        <f t="shared" si="0"/>
        <v>1810467.37</v>
      </c>
    </row>
    <row r="22" spans="1:18" ht="12.75">
      <c r="A22" t="s">
        <v>39</v>
      </c>
      <c r="B22">
        <v>324778.71</v>
      </c>
      <c r="C22">
        <v>324779.58</v>
      </c>
      <c r="D22">
        <v>0</v>
      </c>
      <c r="E22">
        <v>0</v>
      </c>
      <c r="F22">
        <v>0</v>
      </c>
      <c r="G22">
        <v>0</v>
      </c>
      <c r="H22">
        <v>324676.33</v>
      </c>
      <c r="I22"/>
      <c r="J22"/>
      <c r="K22"/>
      <c r="L22">
        <v>37.85</v>
      </c>
      <c r="M22">
        <v>78.7</v>
      </c>
      <c r="N22">
        <v>324473.13</v>
      </c>
      <c r="O22"/>
      <c r="P22">
        <v>15676.11</v>
      </c>
      <c r="Q22">
        <v>29349.78</v>
      </c>
      <c r="R22" s="147">
        <f t="shared" si="0"/>
        <v>1343850.1900000002</v>
      </c>
    </row>
    <row r="23" spans="1:18" ht="12.75">
      <c r="A23" t="s">
        <v>40</v>
      </c>
      <c r="B23">
        <v>264180.53</v>
      </c>
      <c r="C23">
        <v>264657.57</v>
      </c>
      <c r="D23">
        <v>0</v>
      </c>
      <c r="E23">
        <v>0.99</v>
      </c>
      <c r="F23">
        <v>1.02</v>
      </c>
      <c r="G23">
        <v>0.89</v>
      </c>
      <c r="H23">
        <v>264657.57</v>
      </c>
      <c r="I23"/>
      <c r="J23"/>
      <c r="K23"/>
      <c r="L23">
        <v>437.17</v>
      </c>
      <c r="M23">
        <v>9.7</v>
      </c>
      <c r="N23">
        <v>264557.34</v>
      </c>
      <c r="O23"/>
      <c r="P23">
        <v>92</v>
      </c>
      <c r="Q23">
        <v>10256.25</v>
      </c>
      <c r="R23" s="147">
        <f t="shared" si="0"/>
        <v>1068851.03</v>
      </c>
    </row>
    <row r="24" spans="1:18" ht="12.75">
      <c r="A24" t="s">
        <v>41</v>
      </c>
      <c r="B24">
        <v>1957808.4</v>
      </c>
      <c r="C24">
        <v>1959771.62</v>
      </c>
      <c r="D24">
        <v>0</v>
      </c>
      <c r="E24">
        <v>4505.34</v>
      </c>
      <c r="F24">
        <v>4662.31</v>
      </c>
      <c r="G24">
        <v>4051.73</v>
      </c>
      <c r="H24">
        <v>1959054.86</v>
      </c>
      <c r="I24"/>
      <c r="J24"/>
      <c r="K24"/>
      <c r="L24">
        <v>1009.89</v>
      </c>
      <c r="M24">
        <v>78.84</v>
      </c>
      <c r="N24">
        <v>1939374.42</v>
      </c>
      <c r="O24"/>
      <c r="P24">
        <v>10575.31</v>
      </c>
      <c r="Q24">
        <v>24757.67</v>
      </c>
      <c r="R24" s="147">
        <f t="shared" si="0"/>
        <v>7865650.389999999</v>
      </c>
    </row>
    <row r="25" spans="1:18" ht="12.75">
      <c r="A25" s="28" t="s">
        <v>42</v>
      </c>
      <c r="B25" s="28">
        <v>125946.28</v>
      </c>
      <c r="C25" s="28">
        <v>112126.29</v>
      </c>
      <c r="D25" s="28">
        <v>0</v>
      </c>
      <c r="E25" s="28">
        <v>12.98</v>
      </c>
      <c r="F25" s="28">
        <v>13.43</v>
      </c>
      <c r="G25" s="28">
        <v>11.67</v>
      </c>
      <c r="H25" s="28">
        <v>139715.65</v>
      </c>
      <c r="I25" s="28"/>
      <c r="J25" s="28"/>
      <c r="K25" s="28"/>
      <c r="L25" s="28">
        <v>4.15</v>
      </c>
      <c r="M25" s="28"/>
      <c r="N25" s="28">
        <v>124698.24</v>
      </c>
      <c r="O25" s="28"/>
      <c r="P25" s="28">
        <v>510.38</v>
      </c>
      <c r="Q25" s="28">
        <v>17395.3</v>
      </c>
      <c r="R25" s="28">
        <f t="shared" si="0"/>
        <v>520434.37000000005</v>
      </c>
    </row>
    <row r="26" spans="2:18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4"/>
    </row>
    <row r="27" spans="1:18" ht="12.75">
      <c r="A27" s="36" t="s">
        <v>60</v>
      </c>
      <c r="B27" s="28">
        <f aca="true" t="shared" si="1" ref="B27:P27">SUM(B9:B25)</f>
        <v>14269022.9</v>
      </c>
      <c r="C27" s="28">
        <f t="shared" si="1"/>
        <v>14275524.750000004</v>
      </c>
      <c r="D27" s="28">
        <f t="shared" si="1"/>
        <v>58594.21</v>
      </c>
      <c r="E27" s="28">
        <f t="shared" si="1"/>
        <v>74747.19</v>
      </c>
      <c r="F27" s="28">
        <f t="shared" si="1"/>
        <v>77351.34999999999</v>
      </c>
      <c r="G27" s="28">
        <f t="shared" si="1"/>
        <v>67221.28</v>
      </c>
      <c r="H27" s="28">
        <f t="shared" si="1"/>
        <v>14340676.670000004</v>
      </c>
      <c r="I27" s="28">
        <f t="shared" si="1"/>
        <v>269954.9</v>
      </c>
      <c r="J27" s="28">
        <f t="shared" si="1"/>
        <v>1641.08</v>
      </c>
      <c r="K27" s="28">
        <f t="shared" si="1"/>
        <v>61531.22</v>
      </c>
      <c r="L27" s="28">
        <f t="shared" si="1"/>
        <v>48654.19</v>
      </c>
      <c r="M27" s="28">
        <f t="shared" si="1"/>
        <v>634.0800000000002</v>
      </c>
      <c r="N27" s="28">
        <f t="shared" si="1"/>
        <v>14129005.700000001</v>
      </c>
      <c r="O27" s="28">
        <f t="shared" si="1"/>
        <v>20989.94</v>
      </c>
      <c r="P27" s="28">
        <f t="shared" si="1"/>
        <v>195682.81000000006</v>
      </c>
      <c r="Q27" s="28">
        <f>SUM(Q9:Q25)</f>
        <v>481010.0099999999</v>
      </c>
      <c r="R27" s="28">
        <f>SUM(B27:Q27)</f>
        <v>58372242.28000001</v>
      </c>
    </row>
    <row r="28" spans="2:18" ht="12.75">
      <c r="B28"/>
      <c r="C28"/>
      <c r="D28"/>
      <c r="E28"/>
      <c r="F28"/>
      <c r="G28"/>
      <c r="H28"/>
      <c r="I28"/>
      <c r="J28"/>
      <c r="K28"/>
      <c r="L28"/>
      <c r="M28"/>
      <c r="N28" s="98"/>
      <c r="O28" s="98"/>
      <c r="P28" s="98"/>
      <c r="Q28" s="98"/>
      <c r="R28" s="98"/>
    </row>
    <row r="29" spans="1:18" ht="12.75">
      <c r="A29" s="30" t="s">
        <v>56</v>
      </c>
      <c r="B29">
        <v>883236.85</v>
      </c>
      <c r="C29">
        <v>883677.38</v>
      </c>
      <c r="D29">
        <v>3977.18</v>
      </c>
      <c r="E29">
        <v>4367.38</v>
      </c>
      <c r="F29">
        <v>4519.52</v>
      </c>
      <c r="G29">
        <v>3927.61</v>
      </c>
      <c r="H29">
        <v>887461.13</v>
      </c>
      <c r="I29">
        <v>18198.77</v>
      </c>
      <c r="J29">
        <v>91.68</v>
      </c>
      <c r="K29">
        <v>3251.87</v>
      </c>
      <c r="L29">
        <v>4132.51</v>
      </c>
      <c r="M29">
        <v>43.09</v>
      </c>
      <c r="N29">
        <v>874784.25</v>
      </c>
      <c r="O29">
        <v>1428.91</v>
      </c>
      <c r="P29">
        <v>12978.88</v>
      </c>
      <c r="Q29">
        <v>30699.19</v>
      </c>
      <c r="R29" s="99">
        <f>SUM(B29:Q29)</f>
        <v>3616776.1999999997</v>
      </c>
    </row>
    <row r="30" spans="1:18" ht="12.75">
      <c r="A30" s="28" t="s">
        <v>111</v>
      </c>
      <c r="B30" s="28">
        <v>14650.28</v>
      </c>
      <c r="C30" s="28">
        <v>0</v>
      </c>
      <c r="D30" s="28">
        <v>7273.94</v>
      </c>
      <c r="E30" s="28"/>
      <c r="F30" s="28"/>
      <c r="G30" s="28"/>
      <c r="H30" s="28">
        <v>88445.8</v>
      </c>
      <c r="I30" s="28">
        <v>6622.87</v>
      </c>
      <c r="J30" s="28"/>
      <c r="K30" s="28">
        <v>102.96</v>
      </c>
      <c r="L30" s="28">
        <v>1579.64</v>
      </c>
      <c r="M30" s="28"/>
      <c r="N30" s="28">
        <v>3286.69</v>
      </c>
      <c r="O30" s="28">
        <v>6134.34</v>
      </c>
      <c r="P30" s="28">
        <v>11302.51</v>
      </c>
      <c r="Q30" s="28">
        <v>11520.73</v>
      </c>
      <c r="R30" s="28">
        <f>SUM(B30:Q30)</f>
        <v>150919.76</v>
      </c>
    </row>
    <row r="31" spans="1:18" ht="12.75">
      <c r="A31" s="30"/>
      <c r="B31"/>
      <c r="C31"/>
      <c r="D31"/>
      <c r="E31"/>
      <c r="F31"/>
      <c r="G31"/>
      <c r="H31"/>
      <c r="I31"/>
      <c r="J31"/>
      <c r="K31"/>
      <c r="L31"/>
      <c r="M31"/>
      <c r="N31" s="64"/>
      <c r="O31" s="64"/>
      <c r="P31" s="64"/>
      <c r="Q31" s="64"/>
      <c r="R31" s="64"/>
    </row>
    <row r="32" spans="1:18" ht="13.5" thickBot="1">
      <c r="A32" s="37" t="s">
        <v>58</v>
      </c>
      <c r="B32" s="53">
        <f aca="true" t="shared" si="2" ref="B32:Q32">SUM(B27:B30)</f>
        <v>15166910.03</v>
      </c>
      <c r="C32" s="53">
        <f t="shared" si="2"/>
        <v>15159202.130000005</v>
      </c>
      <c r="D32" s="53">
        <f t="shared" si="2"/>
        <v>69845.33</v>
      </c>
      <c r="E32" s="53">
        <f t="shared" si="2"/>
        <v>79114.57</v>
      </c>
      <c r="F32" s="53">
        <f t="shared" si="2"/>
        <v>81870.87</v>
      </c>
      <c r="G32" s="53">
        <f t="shared" si="2"/>
        <v>71148.89</v>
      </c>
      <c r="H32" s="53">
        <f t="shared" si="2"/>
        <v>15316583.600000005</v>
      </c>
      <c r="I32" s="53">
        <f t="shared" si="2"/>
        <v>294776.54000000004</v>
      </c>
      <c r="J32" s="53">
        <f t="shared" si="2"/>
        <v>1732.76</v>
      </c>
      <c r="K32" s="53">
        <f t="shared" si="2"/>
        <v>64886.05</v>
      </c>
      <c r="L32" s="53">
        <f t="shared" si="2"/>
        <v>54366.340000000004</v>
      </c>
      <c r="M32" s="53">
        <f t="shared" si="2"/>
        <v>677.1700000000002</v>
      </c>
      <c r="N32" s="65">
        <f t="shared" si="2"/>
        <v>15007076.64</v>
      </c>
      <c r="O32" s="65">
        <f t="shared" si="2"/>
        <v>28553.19</v>
      </c>
      <c r="P32" s="65">
        <f t="shared" si="2"/>
        <v>219964.20000000007</v>
      </c>
      <c r="Q32" s="65">
        <f t="shared" si="2"/>
        <v>523229.9299999999</v>
      </c>
      <c r="R32" s="65">
        <f>SUM(R27:R30)</f>
        <v>62139938.24000001</v>
      </c>
    </row>
    <row r="33" spans="2:6" ht="13.5" thickTop="1">
      <c r="B33" s="97"/>
      <c r="C33" s="97"/>
      <c r="D33" s="97"/>
      <c r="E33" s="97"/>
      <c r="F33" s="97"/>
    </row>
    <row r="34" spans="2:6" ht="12.75">
      <c r="B34" s="97"/>
      <c r="C34" s="97"/>
      <c r="D34" s="97"/>
      <c r="E34" s="97"/>
      <c r="F34" s="97"/>
    </row>
    <row r="35" spans="5:6" ht="12.75">
      <c r="E35" s="97"/>
      <c r="F35" s="97"/>
    </row>
  </sheetData>
  <mergeCells count="2">
    <mergeCell ref="B1:G1"/>
    <mergeCell ref="B2:G2"/>
  </mergeCells>
  <printOptions/>
  <pageMargins left="0.17" right="0.19" top="1" bottom="1" header="0.5" footer="0.5"/>
  <pageSetup horizontalDpi="600" verticalDpi="600" orientation="landscape" paperSize="5" scale="7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36.00390625" style="0" customWidth="1"/>
    <col min="2" max="7" width="13.8515625" style="0" customWidth="1"/>
    <col min="8" max="8" width="15.7109375" style="0" customWidth="1"/>
  </cols>
  <sheetData>
    <row r="1" spans="1:8" ht="15.75">
      <c r="A1" s="150" t="s">
        <v>52</v>
      </c>
      <c r="B1" s="150"/>
      <c r="C1" s="150"/>
      <c r="D1" s="150"/>
      <c r="E1" s="150"/>
      <c r="F1" s="150"/>
      <c r="G1" s="150"/>
      <c r="H1" s="150"/>
    </row>
    <row r="2" spans="1:8" ht="15.75">
      <c r="A2" s="151" t="s">
        <v>106</v>
      </c>
      <c r="B2" s="151"/>
      <c r="C2" s="151"/>
      <c r="D2" s="151"/>
      <c r="E2" s="151"/>
      <c r="F2" s="151"/>
      <c r="G2" s="151"/>
      <c r="H2" s="151"/>
    </row>
    <row r="5" spans="2:8" ht="12.75">
      <c r="B5" s="38" t="s">
        <v>54</v>
      </c>
      <c r="C5" s="38" t="s">
        <v>54</v>
      </c>
      <c r="D5" s="38" t="s">
        <v>83</v>
      </c>
      <c r="E5" s="38" t="s">
        <v>83</v>
      </c>
      <c r="F5" s="38" t="s">
        <v>83</v>
      </c>
      <c r="G5" s="38" t="s">
        <v>83</v>
      </c>
      <c r="H5" s="38" t="s">
        <v>25</v>
      </c>
    </row>
    <row r="6" spans="2:7" ht="13.5" thickBot="1">
      <c r="B6" s="67">
        <v>39443</v>
      </c>
      <c r="C6" s="67">
        <v>39443</v>
      </c>
      <c r="D6" s="67">
        <v>39493</v>
      </c>
      <c r="E6" s="67" t="s">
        <v>109</v>
      </c>
      <c r="F6" s="67">
        <v>39573</v>
      </c>
      <c r="G6" s="67">
        <v>39646</v>
      </c>
    </row>
    <row r="7" spans="1:8" ht="13.5" thickBot="1">
      <c r="A7" s="29" t="s">
        <v>45</v>
      </c>
      <c r="B7" s="92"/>
      <c r="C7" s="92"/>
      <c r="D7" s="92"/>
      <c r="E7" s="92"/>
      <c r="F7" s="92"/>
      <c r="G7" s="92"/>
      <c r="H7" s="32"/>
    </row>
    <row r="9" spans="1:8" ht="12.75">
      <c r="A9" t="s">
        <v>13</v>
      </c>
      <c r="B9">
        <v>1.7</v>
      </c>
      <c r="C9">
        <v>0</v>
      </c>
      <c r="D9">
        <v>87621.42</v>
      </c>
      <c r="E9">
        <v>0</v>
      </c>
      <c r="H9">
        <f>SUM(B9:G9)</f>
        <v>87623.12</v>
      </c>
    </row>
    <row r="10" spans="1:8" ht="12.75">
      <c r="A10" t="s">
        <v>27</v>
      </c>
      <c r="B10">
        <v>18.79</v>
      </c>
      <c r="C10">
        <v>0</v>
      </c>
      <c r="D10">
        <v>53428.97</v>
      </c>
      <c r="E10">
        <v>7174.99</v>
      </c>
      <c r="H10">
        <f aca="true" t="shared" si="0" ref="H10:H25">SUM(B10:G10)</f>
        <v>60622.75</v>
      </c>
    </row>
    <row r="11" spans="1:8" ht="12.75">
      <c r="A11" t="s">
        <v>28</v>
      </c>
      <c r="B11">
        <v>158.81</v>
      </c>
      <c r="C11">
        <v>1012.66</v>
      </c>
      <c r="D11">
        <v>4309300.33</v>
      </c>
      <c r="E11">
        <v>13722.41</v>
      </c>
      <c r="G11">
        <v>262.69</v>
      </c>
      <c r="H11">
        <f t="shared" si="0"/>
        <v>4324456.9</v>
      </c>
    </row>
    <row r="12" spans="1:8" ht="12.75">
      <c r="A12" t="s">
        <v>29</v>
      </c>
      <c r="B12">
        <v>3.27</v>
      </c>
      <c r="C12">
        <v>0</v>
      </c>
      <c r="D12">
        <v>47127.53</v>
      </c>
      <c r="E12">
        <v>0</v>
      </c>
      <c r="H12">
        <f t="shared" si="0"/>
        <v>47130.799999999996</v>
      </c>
    </row>
    <row r="13" spans="1:8" ht="12.75">
      <c r="A13" t="s">
        <v>30</v>
      </c>
      <c r="B13">
        <v>17.71</v>
      </c>
      <c r="C13">
        <v>0</v>
      </c>
      <c r="D13">
        <v>75263.21</v>
      </c>
      <c r="E13">
        <v>30795.62</v>
      </c>
      <c r="G13">
        <v>65.59</v>
      </c>
      <c r="H13">
        <f t="shared" si="0"/>
        <v>106142.13</v>
      </c>
    </row>
    <row r="14" spans="1:8" ht="12.75">
      <c r="A14" t="s">
        <v>31</v>
      </c>
      <c r="B14">
        <v>0</v>
      </c>
      <c r="C14">
        <v>0</v>
      </c>
      <c r="D14">
        <v>26073.56</v>
      </c>
      <c r="E14">
        <v>0</v>
      </c>
      <c r="H14">
        <f t="shared" si="0"/>
        <v>26073.56</v>
      </c>
    </row>
    <row r="15" spans="1:8" ht="12.75">
      <c r="A15" t="s">
        <v>32</v>
      </c>
      <c r="B15">
        <v>3.95</v>
      </c>
      <c r="C15">
        <v>0</v>
      </c>
      <c r="D15">
        <v>14307.94</v>
      </c>
      <c r="E15">
        <v>4891.15</v>
      </c>
      <c r="H15">
        <f t="shared" si="0"/>
        <v>19203.04</v>
      </c>
    </row>
    <row r="16" spans="1:8" ht="12.75">
      <c r="A16" t="s">
        <v>33</v>
      </c>
      <c r="B16">
        <v>0</v>
      </c>
      <c r="C16">
        <v>0</v>
      </c>
      <c r="D16">
        <v>108047.5</v>
      </c>
      <c r="E16">
        <v>15068.31</v>
      </c>
      <c r="H16">
        <f t="shared" si="0"/>
        <v>123115.81</v>
      </c>
    </row>
    <row r="17" spans="1:8" ht="12.75">
      <c r="A17" t="s">
        <v>34</v>
      </c>
      <c r="B17">
        <v>14.7</v>
      </c>
      <c r="C17">
        <v>0</v>
      </c>
      <c r="D17">
        <v>60086.54</v>
      </c>
      <c r="E17">
        <v>6813.81</v>
      </c>
      <c r="H17">
        <f t="shared" si="0"/>
        <v>66915.05</v>
      </c>
    </row>
    <row r="18" spans="1:8" ht="12.75">
      <c r="A18" t="s">
        <v>35</v>
      </c>
      <c r="B18">
        <v>0</v>
      </c>
      <c r="C18">
        <v>0</v>
      </c>
      <c r="D18">
        <v>41683.88</v>
      </c>
      <c r="E18">
        <v>10710.6</v>
      </c>
      <c r="H18">
        <f t="shared" si="0"/>
        <v>52394.479999999996</v>
      </c>
    </row>
    <row r="19" spans="1:8" ht="12.75">
      <c r="A19" t="s">
        <v>36</v>
      </c>
      <c r="B19">
        <v>0</v>
      </c>
      <c r="C19">
        <v>0</v>
      </c>
      <c r="D19">
        <v>112465.85</v>
      </c>
      <c r="E19">
        <v>4747.15</v>
      </c>
      <c r="H19">
        <f t="shared" si="0"/>
        <v>117213</v>
      </c>
    </row>
    <row r="20" spans="1:8" ht="12.75">
      <c r="A20" t="s">
        <v>37</v>
      </c>
      <c r="B20">
        <v>0.04</v>
      </c>
      <c r="C20">
        <v>0</v>
      </c>
      <c r="D20">
        <v>38316.49</v>
      </c>
      <c r="E20">
        <v>0</v>
      </c>
      <c r="H20">
        <f t="shared" si="0"/>
        <v>38316.53</v>
      </c>
    </row>
    <row r="21" spans="1:8" ht="12.75">
      <c r="A21" t="s">
        <v>38</v>
      </c>
      <c r="B21">
        <v>30.51</v>
      </c>
      <c r="C21">
        <v>0</v>
      </c>
      <c r="D21">
        <v>114214.27</v>
      </c>
      <c r="E21">
        <v>0</v>
      </c>
      <c r="H21">
        <f t="shared" si="0"/>
        <v>114244.78</v>
      </c>
    </row>
    <row r="22" spans="1:8" ht="12.75">
      <c r="A22" t="s">
        <v>39</v>
      </c>
      <c r="B22">
        <v>0</v>
      </c>
      <c r="C22">
        <v>0</v>
      </c>
      <c r="D22">
        <v>71330.04</v>
      </c>
      <c r="E22">
        <v>12888.3</v>
      </c>
      <c r="H22">
        <f t="shared" si="0"/>
        <v>84218.34</v>
      </c>
    </row>
    <row r="23" spans="1:8" ht="12.75">
      <c r="A23" t="s">
        <v>40</v>
      </c>
      <c r="B23">
        <v>0</v>
      </c>
      <c r="C23">
        <v>0</v>
      </c>
      <c r="D23">
        <v>2389835.14</v>
      </c>
      <c r="E23">
        <v>1501.53</v>
      </c>
      <c r="H23">
        <f t="shared" si="0"/>
        <v>2391336.67</v>
      </c>
    </row>
    <row r="24" spans="1:8" ht="12.75">
      <c r="A24" t="s">
        <v>41</v>
      </c>
      <c r="B24">
        <v>16.01</v>
      </c>
      <c r="C24">
        <v>0</v>
      </c>
      <c r="D24">
        <v>604239.25</v>
      </c>
      <c r="E24">
        <v>14391.73</v>
      </c>
      <c r="H24">
        <f t="shared" si="0"/>
        <v>618646.99</v>
      </c>
    </row>
    <row r="25" spans="1:8" ht="12.75">
      <c r="A25" s="28" t="s">
        <v>42</v>
      </c>
      <c r="B25" s="28">
        <v>0.04</v>
      </c>
      <c r="C25" s="28">
        <v>0</v>
      </c>
      <c r="D25" s="28">
        <v>22798.79</v>
      </c>
      <c r="E25" s="28">
        <v>0</v>
      </c>
      <c r="F25" s="28"/>
      <c r="G25" s="28"/>
      <c r="H25" s="28">
        <f t="shared" si="0"/>
        <v>22798.83</v>
      </c>
    </row>
    <row r="27" spans="1:8" ht="12.75">
      <c r="A27" s="36" t="s">
        <v>60</v>
      </c>
      <c r="B27" s="28">
        <f aca="true" t="shared" si="1" ref="B27:G27">SUM(B9:B25)</f>
        <v>265.53000000000003</v>
      </c>
      <c r="C27" s="28">
        <f t="shared" si="1"/>
        <v>1012.66</v>
      </c>
      <c r="D27" s="28">
        <f t="shared" si="1"/>
        <v>8176140.71</v>
      </c>
      <c r="E27" s="28">
        <f t="shared" si="1"/>
        <v>122705.6</v>
      </c>
      <c r="F27" s="28">
        <f t="shared" si="1"/>
        <v>0</v>
      </c>
      <c r="G27" s="28">
        <f t="shared" si="1"/>
        <v>328.28</v>
      </c>
      <c r="H27" s="28">
        <f>SUM(B27:G27)</f>
        <v>8300452.78</v>
      </c>
    </row>
    <row r="29" spans="1:8" ht="12.75">
      <c r="A29" s="30" t="s">
        <v>56</v>
      </c>
      <c r="B29">
        <v>15.51</v>
      </c>
      <c r="C29">
        <v>68.68</v>
      </c>
      <c r="D29">
        <v>473356.98</v>
      </c>
      <c r="E29">
        <v>8282.57</v>
      </c>
      <c r="F29">
        <v>248.7</v>
      </c>
      <c r="G29">
        <v>22.62</v>
      </c>
      <c r="H29">
        <f>SUM(B29:G29)</f>
        <v>481995.06</v>
      </c>
    </row>
    <row r="30" spans="1:8" ht="12.75">
      <c r="A30" s="28" t="s">
        <v>57</v>
      </c>
      <c r="B30" s="28"/>
      <c r="C30" s="28"/>
      <c r="D30" s="28">
        <v>1000</v>
      </c>
      <c r="E30" s="28">
        <v>199.72</v>
      </c>
      <c r="F30" s="28"/>
      <c r="G30" s="28"/>
      <c r="H30" s="28">
        <f>SUM(B30:G30)</f>
        <v>1199.72</v>
      </c>
    </row>
    <row r="31" ht="12.75">
      <c r="A31" s="30"/>
    </row>
    <row r="32" spans="1:8" ht="13.5" thickBot="1">
      <c r="A32" s="37" t="s">
        <v>58</v>
      </c>
      <c r="B32" s="53">
        <f aca="true" t="shared" si="2" ref="B32:G32">SUM(B27:B30)</f>
        <v>281.04</v>
      </c>
      <c r="C32" s="53">
        <f t="shared" si="2"/>
        <v>1081.34</v>
      </c>
      <c r="D32" s="53">
        <f t="shared" si="2"/>
        <v>8650497.69</v>
      </c>
      <c r="E32" s="53">
        <f t="shared" si="2"/>
        <v>131187.89</v>
      </c>
      <c r="F32" s="53">
        <f t="shared" si="2"/>
        <v>248.7</v>
      </c>
      <c r="G32" s="53">
        <f t="shared" si="2"/>
        <v>350.9</v>
      </c>
      <c r="H32" s="53">
        <f>SUM(B32:G32)</f>
        <v>8783647.56</v>
      </c>
    </row>
    <row r="33" ht="13.5" thickTop="1"/>
  </sheetData>
  <mergeCells count="2">
    <mergeCell ref="A1:H1"/>
    <mergeCell ref="A2:H2"/>
  </mergeCells>
  <printOptions horizontalCentered="1"/>
  <pageMargins left="0" right="0" top="1" bottom="1" header="0.5" footer="0.5"/>
  <pageSetup horizontalDpi="600" verticalDpi="600" orientation="landscape" paperSize="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5.421875" style="0" customWidth="1"/>
    <col min="2" max="2" width="36.421875" style="0" customWidth="1"/>
    <col min="3" max="4" width="10.28125" style="0" bestFit="1" customWidth="1"/>
    <col min="5" max="5" width="11.28125" style="0" bestFit="1" customWidth="1"/>
    <col min="6" max="6" width="14.28125" style="0" customWidth="1"/>
    <col min="7" max="7" width="14.140625" style="0" customWidth="1"/>
    <col min="8" max="8" width="16.421875" style="0" customWidth="1"/>
  </cols>
  <sheetData>
    <row r="1" spans="2:8" ht="15.75">
      <c r="B1" s="27" t="s">
        <v>59</v>
      </c>
      <c r="C1" s="27"/>
      <c r="D1" s="27"/>
      <c r="E1" s="27"/>
      <c r="F1" s="11"/>
      <c r="G1" s="11"/>
      <c r="H1" s="11"/>
    </row>
    <row r="2" spans="2:8" ht="15.75">
      <c r="B2" s="27" t="s">
        <v>106</v>
      </c>
      <c r="C2" s="27"/>
      <c r="D2" s="27"/>
      <c r="E2" s="27"/>
      <c r="F2" s="11"/>
      <c r="G2" s="11"/>
      <c r="H2" s="11"/>
    </row>
    <row r="4" ht="13.5" thickBot="1">
      <c r="F4" s="89"/>
    </row>
    <row r="5" spans="2:8" ht="13.5" thickBot="1">
      <c r="B5" s="55" t="s">
        <v>45</v>
      </c>
      <c r="C5" s="148">
        <v>39458</v>
      </c>
      <c r="D5" s="148">
        <v>39478</v>
      </c>
      <c r="E5" s="148">
        <v>39569</v>
      </c>
      <c r="F5" s="96">
        <v>39588</v>
      </c>
      <c r="G5" s="101">
        <v>39636</v>
      </c>
      <c r="H5" s="52" t="s">
        <v>55</v>
      </c>
    </row>
    <row r="6" spans="2:6" ht="12.75">
      <c r="B6" s="30"/>
      <c r="C6" s="30"/>
      <c r="D6" s="30"/>
      <c r="E6" s="30"/>
      <c r="F6" s="35"/>
    </row>
    <row r="7" spans="2:8" ht="12.75">
      <c r="B7" s="30" t="s">
        <v>13</v>
      </c>
      <c r="F7">
        <v>0</v>
      </c>
      <c r="H7">
        <f>SUM(C7:G7)</f>
        <v>0</v>
      </c>
    </row>
    <row r="8" spans="2:8" ht="12.75">
      <c r="B8" s="30" t="s">
        <v>27</v>
      </c>
      <c r="C8">
        <v>252.91</v>
      </c>
      <c r="F8">
        <v>652720.22</v>
      </c>
      <c r="H8">
        <f aca="true" t="shared" si="0" ref="H8:H22">SUM(C8:G8)</f>
        <v>652973.13</v>
      </c>
    </row>
    <row r="9" spans="2:8" ht="12.75">
      <c r="B9" s="30" t="s">
        <v>28</v>
      </c>
      <c r="F9">
        <v>42186.66</v>
      </c>
      <c r="H9">
        <f t="shared" si="0"/>
        <v>42186.66</v>
      </c>
    </row>
    <row r="10" spans="2:8" ht="12.75">
      <c r="B10" s="30" t="s">
        <v>29</v>
      </c>
      <c r="F10">
        <v>0</v>
      </c>
      <c r="H10">
        <f t="shared" si="0"/>
        <v>0</v>
      </c>
    </row>
    <row r="11" spans="2:8" ht="12.75">
      <c r="B11" s="30" t="s">
        <v>30</v>
      </c>
      <c r="E11">
        <v>304250.27</v>
      </c>
      <c r="F11">
        <v>902836.01</v>
      </c>
      <c r="H11">
        <f t="shared" si="0"/>
        <v>1207086.28</v>
      </c>
    </row>
    <row r="12" spans="2:8" ht="12.75">
      <c r="B12" s="30" t="s">
        <v>31</v>
      </c>
      <c r="F12">
        <v>185082.92</v>
      </c>
      <c r="H12">
        <f t="shared" si="0"/>
        <v>185082.92</v>
      </c>
    </row>
    <row r="13" spans="2:8" ht="12.75">
      <c r="B13" s="30" t="s">
        <v>32</v>
      </c>
      <c r="C13">
        <v>1502.72</v>
      </c>
      <c r="F13">
        <v>9944712.64</v>
      </c>
      <c r="H13">
        <f t="shared" si="0"/>
        <v>9946215.360000001</v>
      </c>
    </row>
    <row r="14" spans="2:8" ht="12.75">
      <c r="B14" s="30" t="s">
        <v>33</v>
      </c>
      <c r="F14">
        <v>4660236.57</v>
      </c>
      <c r="G14">
        <v>719986.03</v>
      </c>
      <c r="H14">
        <f t="shared" si="0"/>
        <v>5380222.600000001</v>
      </c>
    </row>
    <row r="15" spans="2:8" ht="12.75">
      <c r="B15" s="30" t="s">
        <v>34</v>
      </c>
      <c r="C15">
        <v>1470.91</v>
      </c>
      <c r="D15">
        <v>1236.15</v>
      </c>
      <c r="F15">
        <v>3064832.22</v>
      </c>
      <c r="H15">
        <f t="shared" si="0"/>
        <v>3067539.2800000003</v>
      </c>
    </row>
    <row r="16" spans="2:8" ht="12.75">
      <c r="B16" s="30" t="s">
        <v>35</v>
      </c>
      <c r="F16">
        <v>696.55</v>
      </c>
      <c r="H16">
        <f t="shared" si="0"/>
        <v>696.55</v>
      </c>
    </row>
    <row r="17" spans="2:8" ht="12.75">
      <c r="B17" s="30" t="s">
        <v>36</v>
      </c>
      <c r="H17">
        <f t="shared" si="0"/>
        <v>0</v>
      </c>
    </row>
    <row r="18" spans="2:8" ht="12.75">
      <c r="B18" s="30" t="s">
        <v>37</v>
      </c>
      <c r="F18">
        <v>119679.05</v>
      </c>
      <c r="H18">
        <f t="shared" si="0"/>
        <v>119679.05</v>
      </c>
    </row>
    <row r="19" spans="2:8" ht="12.75">
      <c r="B19" s="30" t="s">
        <v>38</v>
      </c>
      <c r="C19">
        <v>19428.28</v>
      </c>
      <c r="F19">
        <v>6043449.94</v>
      </c>
      <c r="H19">
        <f t="shared" si="0"/>
        <v>6062878.220000001</v>
      </c>
    </row>
    <row r="20" spans="2:8" ht="12.75">
      <c r="B20" s="30" t="s">
        <v>39</v>
      </c>
      <c r="F20">
        <v>1499991.18</v>
      </c>
      <c r="H20">
        <f t="shared" si="0"/>
        <v>1499991.18</v>
      </c>
    </row>
    <row r="21" spans="2:8" ht="12.75">
      <c r="B21" s="30" t="s">
        <v>40</v>
      </c>
      <c r="F21">
        <v>1217.55</v>
      </c>
      <c r="H21">
        <f t="shared" si="0"/>
        <v>1217.55</v>
      </c>
    </row>
    <row r="22" spans="2:8" ht="12.75">
      <c r="B22" s="30" t="s">
        <v>41</v>
      </c>
      <c r="C22">
        <v>80.52</v>
      </c>
      <c r="F22">
        <v>116764.72</v>
      </c>
      <c r="H22">
        <f t="shared" si="0"/>
        <v>116845.24</v>
      </c>
    </row>
    <row r="23" spans="2:8" ht="12.75">
      <c r="B23" s="28" t="s">
        <v>42</v>
      </c>
      <c r="C23" s="28"/>
      <c r="D23" s="28"/>
      <c r="E23" s="28"/>
      <c r="F23" s="28">
        <v>8341976.11</v>
      </c>
      <c r="G23" s="28"/>
      <c r="H23" s="28">
        <f>SUM(C23:G23)</f>
        <v>8341976.11</v>
      </c>
    </row>
    <row r="24" ht="12.75">
      <c r="B24" s="30"/>
    </row>
    <row r="25" spans="2:8" ht="12.75">
      <c r="B25" s="36" t="s">
        <v>60</v>
      </c>
      <c r="C25" s="28">
        <f>SUM(C7:C23)</f>
        <v>22735.34</v>
      </c>
      <c r="D25" s="28">
        <f>SUM(D7:D23)</f>
        <v>1236.15</v>
      </c>
      <c r="E25" s="28">
        <f>SUM(E7:E23)</f>
        <v>304250.27</v>
      </c>
      <c r="F25" s="28">
        <f>SUM(F7:F23)</f>
        <v>35576382.34</v>
      </c>
      <c r="G25" s="28">
        <f>SUM(G7:G23)</f>
        <v>719986.03</v>
      </c>
      <c r="H25" s="28">
        <f>SUM(C25:G25)</f>
        <v>36624590.13</v>
      </c>
    </row>
    <row r="26" ht="12.75">
      <c r="B26" s="30"/>
    </row>
    <row r="27" spans="1:8" ht="12.75">
      <c r="A27" s="54" t="s">
        <v>84</v>
      </c>
      <c r="B27" s="30" t="s">
        <v>56</v>
      </c>
      <c r="C27">
        <f>1180.31+61.91</f>
        <v>1242.22</v>
      </c>
      <c r="E27">
        <v>15842.68</v>
      </c>
      <c r="F27">
        <v>2460247.16</v>
      </c>
      <c r="G27">
        <v>49239.82</v>
      </c>
      <c r="H27">
        <f>SUM(C27:G27)</f>
        <v>2526571.88</v>
      </c>
    </row>
    <row r="28" spans="1:8" ht="12.75">
      <c r="A28" s="54" t="s">
        <v>85</v>
      </c>
      <c r="B28" s="30" t="s">
        <v>26</v>
      </c>
      <c r="D28">
        <v>3322.94</v>
      </c>
      <c r="E28">
        <v>231871.68</v>
      </c>
      <c r="F28">
        <v>33438796.6</v>
      </c>
      <c r="G28">
        <f>49239.82+962544.23</f>
        <v>1011784.0499999999</v>
      </c>
      <c r="H28">
        <f>SUM(C28:G28)</f>
        <v>34685775.269999996</v>
      </c>
    </row>
    <row r="29" spans="1:8" ht="12.75">
      <c r="A29" s="54" t="s">
        <v>86</v>
      </c>
      <c r="B29" s="28" t="s">
        <v>61</v>
      </c>
      <c r="C29" s="28">
        <v>618.88</v>
      </c>
      <c r="D29" s="28">
        <v>17351.95</v>
      </c>
      <c r="E29" s="28">
        <v>97615.38</v>
      </c>
      <c r="F29" s="28">
        <v>0</v>
      </c>
      <c r="G29" s="28">
        <v>177280.65</v>
      </c>
      <c r="H29" s="28">
        <f>SUM(C29:G29)</f>
        <v>292866.86</v>
      </c>
    </row>
    <row r="30" ht="12.75">
      <c r="B30" s="30"/>
    </row>
    <row r="31" spans="2:8" ht="13.5" thickBot="1">
      <c r="B31" s="37" t="s">
        <v>58</v>
      </c>
      <c r="C31" s="53">
        <f>SUM(C25:C29)</f>
        <v>24596.440000000002</v>
      </c>
      <c r="D31" s="53">
        <f>SUM(D25:D29)</f>
        <v>21911.04</v>
      </c>
      <c r="E31" s="53">
        <f>SUM(E25:E29)</f>
        <v>649580.01</v>
      </c>
      <c r="F31" s="53">
        <f>SUM(F25:F29)</f>
        <v>71475426.1</v>
      </c>
      <c r="G31" s="53">
        <f>SUM(G25:G29)</f>
        <v>1958290.5499999998</v>
      </c>
      <c r="H31" s="53">
        <f>SUM(C31:G31)</f>
        <v>74129804.13999999</v>
      </c>
    </row>
    <row r="32" spans="6:8" ht="13.5" thickTop="1">
      <c r="F32" s="30"/>
      <c r="G32" s="31"/>
      <c r="H32" s="30"/>
    </row>
  </sheetData>
  <printOptions horizontalCentered="1"/>
  <pageMargins left="0.5" right="0.5" top="1" bottom="1" header="0.5" footer="0.5"/>
  <pageSetup horizontalDpi="600" verticalDpi="600" orientation="landscape" paperSize="5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Taxation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Customer</dc:creator>
  <cp:keywords/>
  <dc:description/>
  <cp:lastModifiedBy>Marian Henderson</cp:lastModifiedBy>
  <cp:lastPrinted>2008-10-14T22:17:44Z</cp:lastPrinted>
  <dcterms:created xsi:type="dcterms:W3CDTF">1996-08-21T21:57:24Z</dcterms:created>
  <dcterms:modified xsi:type="dcterms:W3CDTF">2008-10-27T15:28:39Z</dcterms:modified>
  <cp:category/>
  <cp:version/>
  <cp:contentType/>
  <cp:contentStatus/>
</cp:coreProperties>
</file>